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thametowncouncil.sharepoint.com/sites/Company/Shared Documents/DATA/WP/Depot/Building Condition Survey 2024/"/>
    </mc:Choice>
  </mc:AlternateContent>
  <xr:revisionPtr revIDLastSave="0" documentId="8_{B06E4E1B-5994-4AC9-BCC6-132661312756}" xr6:coauthVersionLast="47" xr6:coauthVersionMax="47" xr10:uidLastSave="{00000000-0000-0000-0000-000000000000}"/>
  <bookViews>
    <workbookView xWindow="-108" yWindow="-108" windowWidth="23256" windowHeight="12576" activeTab="2" xr2:uid="{669D8E4A-BBF5-7D4E-AB24-51642B086317}"/>
  </bookViews>
  <sheets>
    <sheet name="Block Description" sheetId="2" r:id="rId1"/>
    <sheet name="Survey Data" sheetId="1" r:id="rId2"/>
    <sheet name="Cost Summaries (C&amp;D Items)" sheetId="3" r:id="rId3"/>
    <sheet name="Survey Rating Matrix" sheetId="4" r:id="rId4"/>
    <sheet name="Glossary" sheetId="5" r:id="rId5"/>
    <sheet name="Lists" sheetId="6" r:id="rId6"/>
  </sheets>
  <definedNames>
    <definedName name="_xlnm._FilterDatabase" localSheetId="1" hidden="1">'Survey Data'!$A$8:$R$49</definedName>
    <definedName name="_xlnm.Print_Area" localSheetId="0">'Block Description'!#REF!</definedName>
    <definedName name="_xlnm.Print_Area" localSheetId="2">'Cost Summaries (C&amp;D Items)'!$A$1:$J$20</definedName>
    <definedName name="_xlnm.Print_Area" localSheetId="1">'Survey Data'!$1:$56</definedName>
    <definedName name="_xlnm.Print_Titles" localSheetId="1">'Survey Data'!$8:$8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 l="1"/>
  <c r="K48" i="1"/>
  <c r="K47" i="1"/>
  <c r="K46" i="1"/>
  <c r="K49" i="1"/>
  <c r="K42" i="1"/>
  <c r="K43" i="1"/>
  <c r="K44" i="1"/>
  <c r="K45" i="1"/>
  <c r="K41" i="1"/>
  <c r="K32" i="1"/>
  <c r="K33" i="1"/>
  <c r="K34" i="1"/>
  <c r="K35" i="1"/>
  <c r="K36" i="1"/>
  <c r="K37" i="1"/>
  <c r="K38" i="1"/>
  <c r="K39" i="1"/>
  <c r="K40" i="1"/>
  <c r="K29" i="1" l="1"/>
  <c r="K31" i="1"/>
  <c r="K30" i="1"/>
  <c r="K28" i="1"/>
  <c r="K27" i="1"/>
  <c r="K26" i="1"/>
  <c r="K25" i="1"/>
  <c r="K20" i="1"/>
  <c r="K23" i="1"/>
  <c r="K24" i="1"/>
  <c r="K21" i="1"/>
  <c r="K19" i="1"/>
  <c r="K10" i="1" l="1"/>
  <c r="K11" i="1"/>
  <c r="K12" i="1"/>
  <c r="K13" i="1"/>
  <c r="K14" i="1"/>
  <c r="K15" i="1"/>
  <c r="K16" i="1"/>
  <c r="K17" i="1" l="1"/>
  <c r="K18" i="1"/>
  <c r="K9" i="1"/>
  <c r="F7" i="3"/>
  <c r="F8" i="3"/>
  <c r="F9" i="3"/>
  <c r="F11" i="3"/>
  <c r="F14" i="3"/>
  <c r="F15" i="3"/>
  <c r="F16" i="3"/>
  <c r="F6" i="3"/>
  <c r="E7" i="3"/>
  <c r="E8" i="3"/>
  <c r="E9" i="3"/>
  <c r="E11" i="3"/>
  <c r="E12" i="3"/>
  <c r="E13" i="3"/>
  <c r="E14" i="3"/>
  <c r="E15" i="3"/>
  <c r="E16" i="3"/>
  <c r="D7" i="3"/>
  <c r="D8" i="3"/>
  <c r="D10" i="3"/>
  <c r="D11" i="3"/>
  <c r="D12" i="3"/>
  <c r="D13" i="3"/>
  <c r="D14" i="3"/>
  <c r="D15" i="3"/>
  <c r="D16" i="3"/>
  <c r="D9" i="3"/>
  <c r="E10" i="3"/>
  <c r="F10" i="3"/>
  <c r="F13" i="3" l="1"/>
  <c r="E6" i="3"/>
  <c r="F12" i="3"/>
  <c r="D6" i="3"/>
  <c r="K51" i="1"/>
  <c r="J3" i="3" s="1"/>
  <c r="O51" i="1"/>
  <c r="N51" i="1"/>
  <c r="Q51" i="1"/>
  <c r="P51" i="1"/>
  <c r="L51" i="1"/>
  <c r="M51" i="1" l="1"/>
  <c r="J16" i="3" l="1"/>
  <c r="I16" i="3"/>
  <c r="H16" i="3"/>
  <c r="J15" i="3"/>
  <c r="I15" i="3"/>
  <c r="H15" i="3"/>
  <c r="J14" i="3"/>
  <c r="I14" i="3"/>
  <c r="H14" i="3"/>
  <c r="J13" i="3"/>
  <c r="I13" i="3"/>
  <c r="H13" i="3"/>
  <c r="J12" i="3"/>
  <c r="I12" i="3"/>
  <c r="H12" i="3"/>
  <c r="J11" i="3"/>
  <c r="I11" i="3"/>
  <c r="H11" i="3"/>
  <c r="J10" i="3"/>
  <c r="I10" i="3"/>
  <c r="H10" i="3"/>
  <c r="J9" i="3"/>
  <c r="I9" i="3"/>
  <c r="H9" i="3"/>
  <c r="J8" i="3"/>
  <c r="I8" i="3"/>
  <c r="H8" i="3"/>
  <c r="J7" i="3"/>
  <c r="I7" i="3"/>
  <c r="H7" i="3"/>
  <c r="J6" i="3"/>
  <c r="I6" i="3"/>
  <c r="H6" i="3"/>
  <c r="D17" i="3" l="1"/>
  <c r="E17" i="3"/>
  <c r="J17" i="3"/>
  <c r="F17" i="3"/>
  <c r="H17" i="3"/>
  <c r="I17" i="3"/>
  <c r="D19" i="3" l="1"/>
  <c r="H19" i="3"/>
  <c r="J2" i="3" l="1"/>
</calcChain>
</file>

<file path=xl/sharedStrings.xml><?xml version="1.0" encoding="utf-8"?>
<sst xmlns="http://schemas.openxmlformats.org/spreadsheetml/2006/main" count="617" uniqueCount="306">
  <si>
    <t xml:space="preserve"> TCC Maintenance Depot | Building description</t>
  </si>
  <si>
    <t>Block Ref</t>
  </si>
  <si>
    <t>Block Use</t>
  </si>
  <si>
    <t>Photo</t>
  </si>
  <si>
    <t>Notes</t>
  </si>
  <si>
    <t>Block1</t>
  </si>
  <si>
    <t>Maintenance
Depot</t>
  </si>
  <si>
    <r>
      <rPr>
        <b/>
        <sz val="10"/>
        <color theme="1"/>
        <rFont val="Arial"/>
        <family val="2"/>
      </rPr>
      <t>General:</t>
    </r>
    <r>
      <rPr>
        <sz val="10"/>
        <color theme="1"/>
        <rFont val="Arial"/>
        <family val="2"/>
      </rPr>
      <t xml:space="preserve"> The maintenance depot is a two storey structure constructed c.1960’s. The two-storey office/admin area to the front of unit is constructed of traditional brick and black cavity wall, with the rear warehouse constructed of the same nature with a supplemental assumed steel frame.
The roof to the Office/admin area is flat with mineralised felt coverings, drained via internal downpipes, whilst the warehouse area is pitched with profiled cement sheet (assumed asbestos) coverings, drained via externally run metal and cement based downpipes. 
External windows and doors are facory finished upvc and metal double glazed units. Internal finishes comprise painted plastered masonry walls, plasterboard ceilings, and carpet, vinyl and tiled floor coverings. The internal doors are paint grade and laminated timber with painted joinery throughout. There are numerous toilet and washing facilities, with a kitchenette provided to the main office on the first floor fitted with cabinatry and sink.
</t>
    </r>
    <r>
      <rPr>
        <b/>
        <sz val="10"/>
        <color theme="1"/>
        <rFont val="Arial"/>
        <family val="2"/>
      </rPr>
      <t>Services:</t>
    </r>
    <r>
      <rPr>
        <sz val="10"/>
        <color theme="1"/>
        <rFont val="Arial"/>
        <family val="2"/>
      </rPr>
      <t xml:space="preserve"> </t>
    </r>
  </si>
  <si>
    <r>
      <rPr>
        <sz val="11"/>
        <color rgb="FFFF754C"/>
        <rFont val="Arial"/>
        <family val="2"/>
      </rPr>
      <t xml:space="preserve">Six </t>
    </r>
    <r>
      <rPr>
        <sz val="11"/>
        <color theme="1"/>
        <rFont val="Arial"/>
        <family val="2"/>
      </rPr>
      <t xml:space="preserve">Property Consulting Ltd | </t>
    </r>
    <r>
      <rPr>
        <sz val="11"/>
        <color rgb="FFFF754C"/>
        <rFont val="Arial"/>
        <family val="2"/>
      </rPr>
      <t>sixpc.co.uk</t>
    </r>
  </si>
  <si>
    <t>Building Name:  Thame Maintenance Depot</t>
  </si>
  <si>
    <t>Address: Unit 12, Lupton Road, Thame, OX9 3SE</t>
  </si>
  <si>
    <t>Inspection Date: 07/02/2024</t>
  </si>
  <si>
    <t>Summary of works:</t>
  </si>
  <si>
    <t>NOTE: REFER TO FLOOR PLAN APPENDED TO MAIN SUMMARY/ COVER REPORT FOR REFERENCED ROOM LOCATIONS</t>
  </si>
  <si>
    <t>Block ref.</t>
  </si>
  <si>
    <t>Element No.</t>
  </si>
  <si>
    <t>Item No.</t>
  </si>
  <si>
    <t>Element</t>
  </si>
  <si>
    <t>Sub-Element</t>
  </si>
  <si>
    <t>Item</t>
  </si>
  <si>
    <t>Condition</t>
  </si>
  <si>
    <t>Priority</t>
  </si>
  <si>
    <t>Photo No.</t>
  </si>
  <si>
    <t>Action</t>
  </si>
  <si>
    <t>Total Cost</t>
  </si>
  <si>
    <t>Year 0 (Immediate)</t>
  </si>
  <si>
    <t>Year 1</t>
  </si>
  <si>
    <t>Year 2</t>
  </si>
  <si>
    <t>Year 3</t>
  </si>
  <si>
    <t>Year 4</t>
  </si>
  <si>
    <t>Year 5</t>
  </si>
  <si>
    <t>Description</t>
  </si>
  <si>
    <t>Roofs</t>
  </si>
  <si>
    <t>Roofs structure</t>
  </si>
  <si>
    <t>Flat Roof</t>
  </si>
  <si>
    <t>B</t>
  </si>
  <si>
    <t>N/A</t>
  </si>
  <si>
    <t>No action required</t>
  </si>
  <si>
    <t xml:space="preserve">No visual access to the deck was possible. It is assumed to be a timber deck. No obvious defects or deflections were noted at the time of inspection. </t>
  </si>
  <si>
    <t>Roof coverings and insulation</t>
  </si>
  <si>
    <t>Bituminous Membrane</t>
  </si>
  <si>
    <t>Routine</t>
  </si>
  <si>
    <t>Bituminous membrane present to flat roof appears to be a recent installation (within 5-8 years) in satisfactory condition and performing as intended. No signs of water ingress to the first floor office space. Small amount of lichen and moss present to the perimeter upstand, allow to clean down as part of the Councils' maintenance routine.</t>
  </si>
  <si>
    <t>Rooflight</t>
  </si>
  <si>
    <t>Single polycarbonate domed rooflight present to flat roof, no defect evident at the time of inspection. Rooflight would benefit from cyclical cleaning / maintenance to ensure it remains weathertight and free from defect.</t>
  </si>
  <si>
    <t>Roofs drainage</t>
  </si>
  <si>
    <t>Guttering, downpipes</t>
  </si>
  <si>
    <t>Flat roof drained via internally run downpipe. No visual access to determine the condition however no obvious sign of failure / water ingress from internally and externally.</t>
  </si>
  <si>
    <t>Steel rafters</t>
  </si>
  <si>
    <t>D</t>
  </si>
  <si>
    <t>Steel roof rafters appeared to be in satisfactory condition at the time of inspection. Routine cleaning / maintenance required to prolong rafter Lifecyle.</t>
  </si>
  <si>
    <t>1.7</t>
  </si>
  <si>
    <t>Parapet</t>
  </si>
  <si>
    <t>C</t>
  </si>
  <si>
    <t>01
02</t>
  </si>
  <si>
    <t>Coping stones to parapet wall above roller shutter has evidence of lichen and guano present. Guano is corrosive and the coping stones should be cleaned down and treated with an anti-fungal treatment. Higher elements of the facing brick appear a newer installation and are in satisfactory condition.</t>
  </si>
  <si>
    <t>1.8</t>
  </si>
  <si>
    <t>Corrugated sheet covering</t>
  </si>
  <si>
    <t>03
04
05</t>
  </si>
  <si>
    <t>Replace</t>
  </si>
  <si>
    <t>Profiled cement sheet coverings (assumed Asbestos containing material) showing signs of moss and lichen growth indicating they have become porous. Although performing as intended, renewal of roof coverings, facia and rainwater outlets are recommended due to the potential health and safety risk and hazardous nature of the existing coverings. A cost has been provided in year 1.</t>
  </si>
  <si>
    <t>1.9</t>
  </si>
  <si>
    <t>06
07</t>
  </si>
  <si>
    <t>Polycarbonate rooflights present to pitched roof are showing signs of heavy degradation, moss, lichen and algae growth, reducing overall performance. Cost included for replacement in item 1.8.</t>
  </si>
  <si>
    <t>1.10</t>
  </si>
  <si>
    <t>Fascia</t>
  </si>
  <si>
    <t>08
09</t>
  </si>
  <si>
    <t>Painted metal fascia showing signs of decoration failure with corrosion present throughout and ACM (assumed) cement fascia panels to the rear of the building, both are past their serviceable life and have been included for replacement in item 1.8.</t>
  </si>
  <si>
    <t>1.11</t>
  </si>
  <si>
    <t>10
11</t>
  </si>
  <si>
    <t>Rainwater is drained via a combination of Upvc and ACM (Assumed) rainwater goods. Evidence of failure has resulted in water ingress to both outer and inner brick/blockwork. Allowance for full replacement has been included in item 1.8.</t>
  </si>
  <si>
    <t>Floors and stairs</t>
  </si>
  <si>
    <t>Ground bearing/hollow floors structure</t>
  </si>
  <si>
    <t>Concrete</t>
  </si>
  <si>
    <t>Ground bearing concrete slab in satisfactory condition. No obvious signs of structural distress or defect eident.</t>
  </si>
  <si>
    <t>Staircases structure</t>
  </si>
  <si>
    <t xml:space="preserve">Generally </t>
  </si>
  <si>
    <t>Timber staircase concealed by floor coverings however no indication of structural distress or defect evident.</t>
  </si>
  <si>
    <t>Suspended floors structure</t>
  </si>
  <si>
    <t>Timber</t>
  </si>
  <si>
    <t>Timber structure to first floor office space concealed by coverings however no obvious sign of structural distress of defect evident.</t>
  </si>
  <si>
    <t>Mezzanine, steel</t>
  </si>
  <si>
    <t>Box metal framed mezzanine floor present to warehouse area in satisfactory condition and performing as intended. Routine maintenance shall be required to ensure floor remains operational.</t>
  </si>
  <si>
    <t>Floors screed and finish</t>
  </si>
  <si>
    <t>Carpet, vinyl</t>
  </si>
  <si>
    <t>12
13</t>
  </si>
  <si>
    <t>Carpet and vinyl coverings generally in fair condition. Carpet to the first floor office has become loose in areas, particularly where staff desk spaces, and is a potential trip hazard; allowance has been provided in year 4 for carpet renewal.</t>
  </si>
  <si>
    <t>Tiles</t>
  </si>
  <si>
    <t>Tiled floor coverings to the ground floor W/C are in satisfactory condition however showings signs of heavy staining likely due to a historic leak. Tiles would benefit from routine / cyclical cleaning and maintenance to ensure they remain free from defect.</t>
  </si>
  <si>
    <t>Ceilings</t>
  </si>
  <si>
    <t>Ceilings generally</t>
  </si>
  <si>
    <t>Plaster/plasterboard or similar</t>
  </si>
  <si>
    <t>Monitor</t>
  </si>
  <si>
    <t>Ceilings to the main entrance and first floor office areas provided with plaster/paint/aertex finish. Generally in satisfactory condition with only minor superficial cracking evident. Recommend that cracks be filled, decorated and monitored.</t>
  </si>
  <si>
    <t>External walls, windows and doors</t>
  </si>
  <si>
    <t>External walls structure</t>
  </si>
  <si>
    <t>Masonry</t>
  </si>
  <si>
    <t>14
15
16
17
18
19</t>
  </si>
  <si>
    <t>Repair</t>
  </si>
  <si>
    <t>Assumed cavity block and brickwork external walls, found to be generally in poor condition with numerous areas of spalled and damaged facing brickwork throughout the external walls. Previous repointing works have failed and efflorescence is evident to the front elevation adjacent to the roller shutter. Facing brick has become saturated where rainwater downpipes/discharge locations have failed, this is evident both internally and externally. Recommend repairs are carried out alongside pitched roof replacement, an allowance has been made for year 0. Materials have been stored in close contact to brickwork below damp proof course allowing the potential for moisture ingress; items should be moved away from close proximity to the building.</t>
  </si>
  <si>
    <t>External windows and doors</t>
  </si>
  <si>
    <t>UPVC, metal</t>
  </si>
  <si>
    <t>UPVs double glazed windows are present to the front elevation and appear to be recent installation in satisfactory condition and working order. Metal framed double-glazed entrance door in satisfactory condition and performing as intended. Solid metal emergency exit door provided to the rear elevation in satisfactory condition. Routine maintenance shall be required to ensure all doors remain fully operational, particularly important for designated emergency exits.</t>
  </si>
  <si>
    <t>Roller shutter</t>
  </si>
  <si>
    <t xml:space="preserve">Galvanised metal roller shutter present to the f=entrance elevation appears to be in satisfactory condition. Repairs to the lower section identified. Routine maintenance shall be required to ensure door remains operational. </t>
  </si>
  <si>
    <t>Internal walls and doors</t>
  </si>
  <si>
    <t>Internal walls and partitions structure</t>
  </si>
  <si>
    <t>20
21
22</t>
  </si>
  <si>
    <t>Investigate</t>
  </si>
  <si>
    <t>Internal walls comprise predominantly plastered/painted masonry, found to be in satisfactory condition. Minor cracking present around several openings around windows and doors, recommendation to fill, decorate and monitor. Cracking of blockwork around steel frame in warehouse area should be repaired/rebuilt alongside external brickwork repairs, a cost has been allocated to item 4.1. Internal blockwork is saturated where rainwater goods have failed in close proximity to the roller shutter.</t>
  </si>
  <si>
    <t>Internal walls and partitions finishes</t>
  </si>
  <si>
    <t xml:space="preserve">Assumed timber stud dividing wall in first floor W/C in satisfactory condition. </t>
  </si>
  <si>
    <t>Internal doors</t>
  </si>
  <si>
    <t>Combination of laminated and paint grade internal doors all found in satisfactory condition with all ironmongery operational. Routine maintenance shall be required to unsure doors remain operational, particularly important for designated emergency exits.</t>
  </si>
  <si>
    <t>Sanitary services</t>
  </si>
  <si>
    <t>Sanitary services generally</t>
  </si>
  <si>
    <t>Basins, showers, sinks, urinals, WCs, plumbing etc.</t>
  </si>
  <si>
    <t xml:space="preserve">Sanitaryware and associated plumbing, where visible, found in satisfactory and serviceable condition. Routine care and maintenance shall be necessary to maintain aesthetic and hygiene. </t>
  </si>
  <si>
    <t>Mechanical services</t>
  </si>
  <si>
    <t>Heat source &amp; equipment</t>
  </si>
  <si>
    <t>Gas fired LTHW boilers</t>
  </si>
  <si>
    <t>Gas fired LTHW boiler located at first floor level. The plant is of recent installation and in good condition.</t>
  </si>
  <si>
    <t>Heating distribution, emitters and controls</t>
  </si>
  <si>
    <t>LTHW radiators</t>
  </si>
  <si>
    <t>LTHW radiators and distribution to radiators through out the office areas.</t>
  </si>
  <si>
    <t>Hot &amp; cold water system</t>
  </si>
  <si>
    <t>Hot water and heaters</t>
  </si>
  <si>
    <t>Local electric hot water heater located below the kitchen sink in the kitchen area. Annual servicing to be observed.</t>
  </si>
  <si>
    <t>Gas distribution</t>
  </si>
  <si>
    <t>Steel gas pipework</t>
  </si>
  <si>
    <t>Steel gas pipework. No works anticipated.</t>
  </si>
  <si>
    <t>Mechanical ventilation/air conditioning</t>
  </si>
  <si>
    <t xml:space="preserve"> Extract systems</t>
  </si>
  <si>
    <t>Through wall local extract fans installed to the WC shower areas. Product approaching the end of life allowance for replacement.</t>
  </si>
  <si>
    <t>Electrical services</t>
  </si>
  <si>
    <t>Power</t>
  </si>
  <si>
    <t>Wall mounted switchgear</t>
  </si>
  <si>
    <t>Distribution boards and MCB boards in reasonable condition no works envisaged during the term.</t>
  </si>
  <si>
    <t>Lighting system</t>
  </si>
  <si>
    <t>Linear and compact fluorescents</t>
  </si>
  <si>
    <t>ME01 
ME02</t>
  </si>
  <si>
    <t>The lighting is on the whole fluorescent and has limited product support. A rolling programme of replacement is recommended. Costs included in years 3 (warehouse) and 4 (office).</t>
  </si>
  <si>
    <t>Alarms</t>
  </si>
  <si>
    <t>Intruder detection and fire alarm system</t>
  </si>
  <si>
    <t>The fire alarm system is in reasonable condition no works envisaged during the term.</t>
  </si>
  <si>
    <t>Redecorations</t>
  </si>
  <si>
    <t>Internal walls redecorations</t>
  </si>
  <si>
    <t>Decorations, generally</t>
  </si>
  <si>
    <t xml:space="preserve">Cyclical </t>
  </si>
  <si>
    <t>Painted finishes in satisfactory condition, with only general imperfections and marks through day-to-day use, wear and tear, etc. Budget allowance is made for implementing a cyclical redecoration programme, to include pre-decoration repairs, renewal of sealants, grouts, isolated minor plaster damage, etc. consider carrying out the works during a phased programme.</t>
  </si>
  <si>
    <t>Fixed furniture and fittings</t>
  </si>
  <si>
    <t>Non-teaching catering kitchen fixed furniture and fittings</t>
  </si>
  <si>
    <t>Washroom systems</t>
  </si>
  <si>
    <t>Laminated cubicle present to ground floor W/C and glass shower screen present to Washroom on ground floor in satisfactory condition. Routine maintenance recommended to preserve lifecycle.</t>
  </si>
  <si>
    <t>Cabinetry and worktops</t>
  </si>
  <si>
    <t>Factory finished laminated work surfaces, base units with metal inset sink provided to the main office. Cabinets are performing as intended however are aged and should be considered for replacement in the reporting period.</t>
  </si>
  <si>
    <t>Shelves, storage and display boards</t>
  </si>
  <si>
    <t>Shelves, storage and display boards are in satisfactory condition.</t>
  </si>
  <si>
    <t>Window Blinds and Curtains</t>
  </si>
  <si>
    <t>Window blinds present to the office spaces on the ground and first floor are aged but operating as intended.</t>
  </si>
  <si>
    <t>External areas</t>
  </si>
  <si>
    <t>Roads and car parks</t>
  </si>
  <si>
    <t>Macadam</t>
  </si>
  <si>
    <t>23
24</t>
  </si>
  <si>
    <t>Tarmacadam present to the main parking/entrance area of the depot generally in satisfactory condition. Areas of degraded tarmac are present which is holding water, evident by the collection of moss and grass. Elsewhere tarmac is cracking and uneven in places. A budget cost has been allowed for in year 2 for isolated repairs.</t>
  </si>
  <si>
    <t>Concrete path/side access route has benefitted from routine maintenance and is generally in satisfactory condition. Routine maintenance shall be required to ensure area is operational.</t>
  </si>
  <si>
    <t>External structures</t>
  </si>
  <si>
    <t>Ramp</t>
  </si>
  <si>
    <t>Concrete ramp with steel handrail to main entrance in satisfactory condition. Routine maintenance shall be required to ensure ramp remains operational.</t>
  </si>
  <si>
    <t>Boundary walls and fences</t>
  </si>
  <si>
    <t>Palisade Fence</t>
  </si>
  <si>
    <t xml:space="preserve">Galvanised steel palisade fence is present to the perimeter of the depot is in satisfactory condition. </t>
  </si>
  <si>
    <t>Note: All figures are exclusive of VAT, professional fees and any statutory fees that may apply. Costs are indicative only and subject to detailed site measurement, specification and procurement. They are based on the current Tender Price Index (TPI) and our experience of similar works/projects. They will however be subject to fluctuation over the reporting period, and the current condition/priority ratings and associated budgeted costs may be further influenced by external factors such as vandalism, severe weather, ongoing repair actions, maintenance etc.</t>
  </si>
  <si>
    <t>Thame Maintenance Depot</t>
  </si>
  <si>
    <t>C + D Category works total:</t>
  </si>
  <si>
    <t>Survey Date/s: 07/02/2024</t>
  </si>
  <si>
    <t>Grand total:</t>
  </si>
  <si>
    <t>Ref</t>
  </si>
  <si>
    <t>Condition Category</t>
  </si>
  <si>
    <t>Priority 1 Work (£)</t>
  </si>
  <si>
    <t>Priority 2 Work (£)</t>
  </si>
  <si>
    <t>Priority 3 Work (£)</t>
  </si>
  <si>
    <t>Sub-totals</t>
  </si>
  <si>
    <t>C' Total</t>
  </si>
  <si>
    <t>D' Total</t>
  </si>
  <si>
    <r>
      <rPr>
        <sz val="10"/>
        <color rgb="FF002060"/>
        <rFont val="Arial"/>
        <family val="2"/>
      </rPr>
      <t>Note:</t>
    </r>
    <r>
      <rPr>
        <b/>
        <sz val="10"/>
        <color rgb="FF002060"/>
        <rFont val="Arial"/>
        <family val="2"/>
      </rPr>
      <t xml:space="preserve"> </t>
    </r>
    <r>
      <rPr>
        <sz val="9"/>
        <color rgb="FF002060"/>
        <rFont val="Arial"/>
        <family val="2"/>
      </rPr>
      <t>All figures are exclusive of VAT, professional fees and any statutory fees that may apply. Costs are indicative only and subject to detailed site measurement, specification and procurement. They are based on the current Tender Price Index (TPI) and our experience of similar works/projects. They will however be subject to fluctuation over the reporting period, and the current condition/ priority ratings and associated budgeted costs may be further influenced by external factors such as vandalism, severe weather, ongoing repair actions, maintenance etc.</t>
    </r>
  </si>
  <si>
    <t>Condition Score</t>
  </si>
  <si>
    <t>Definition</t>
  </si>
  <si>
    <t>A</t>
  </si>
  <si>
    <t>Good</t>
  </si>
  <si>
    <t>Performing as intended and operating effectively.</t>
  </si>
  <si>
    <t>Satisfactory</t>
  </si>
  <si>
    <t>Performing as intended but exhibiting minor deterioration</t>
  </si>
  <si>
    <t>Poor</t>
  </si>
  <si>
    <t>Exhibiting major defects and/or not operating as intended</t>
  </si>
  <si>
    <t>Bad</t>
  </si>
  <si>
    <t>Life expired and/or serious risk of imminent failure</t>
  </si>
  <si>
    <t>x</t>
  </si>
  <si>
    <t>Full replacement</t>
  </si>
  <si>
    <r>
      <t xml:space="preserve">Supplementary designation assigned in addition to ‘B’ and ‘C’ where full replacement is required. </t>
    </r>
    <r>
      <rPr>
        <i/>
        <sz val="10"/>
        <rFont val="Arial"/>
        <family val="2"/>
      </rPr>
      <t>For example, a boiler may be assessed as “Cx” if the surveyor judges it to be in poor condition but is aware that it is obsolete and that it will no longer be possible to get the necessary spare parts due to its age</t>
    </r>
  </si>
  <si>
    <t>Priority Rating</t>
  </si>
  <si>
    <t>Urgent</t>
  </si>
  <si>
    <t>Urgent work that will prevent immediate closure of premises and/or address as immediate high risk to the health and safety of occupants and/or remedy a serious breach of legislation</t>
  </si>
  <si>
    <t>Essential</t>
  </si>
  <si>
    <t>Essential work required within two years that will prevent serious deterioration of fabric or services and/or address a medium risk to the health and safety of occupants and/or remedy a less serious breach of legislation</t>
  </si>
  <si>
    <t>Necessary</t>
  </si>
  <si>
    <t>Necessary work required within three to five years that will prevent deterioration of the fabric and services and/or address a low risk to the health and safety of occupants and/or remedy a minor breach of legislation</t>
  </si>
  <si>
    <t>Desired Work</t>
  </si>
  <si>
    <t>Long term work required outside the five year planning period that will prevent deterioration of the fabric or services.</t>
  </si>
  <si>
    <t>(Sub-element) Description</t>
  </si>
  <si>
    <t>Sub-element</t>
  </si>
  <si>
    <t>(Item) Description</t>
  </si>
  <si>
    <t>Structure, coverings &amp; insulation, drainage.</t>
  </si>
  <si>
    <t>Flat roof structure and deck, pitched roof structure</t>
  </si>
  <si>
    <t>Flat roof coverings and insulation (including single-ply or built-up flexible sheet, asphalt, flat metal sheet, applied liquid, green, glazed areas/rooflights), pitched roof coverings and insulation (including natural slates, tiles, single-ply or built-up flexible sheet, profiled fibreglass/GRP/plastic composite sheet, profiled fibre-cement sheet, profiled self-finished metal sheet, flat metal sheet, glazed areas/rooflights), barge boards, fascias, soffits.</t>
  </si>
  <si>
    <t>Flat roof drainage gutters/channels and downpipes (including fibre-cement, cast iron, aluminium, other metal, plastic), pitched roof drainage gutters and downpipes (including fibre-cement, cast iron, aluminium, other metal, plastic)</t>
  </si>
  <si>
    <t>Ground bearing/hollow floors structure, suspended floor structure, floors screed &amp; finish, staircases structure, staircases balustrades, staircases treads and risers.</t>
  </si>
  <si>
    <t>Structural concrete/concrete slab floor structures, structural steel, structural timber</t>
  </si>
  <si>
    <t>Concrete/unfinished screed/floor paint, softwood boarding, hardwood strip/wood block/sprung floor, raised access floor, vinyl/rubber/cork tiles/cork sheet, ceramic tiles/terrazzo, carpet.</t>
  </si>
  <si>
    <t>Concrete, timber, metal</t>
  </si>
  <si>
    <t>Staircases balustrades</t>
  </si>
  <si>
    <t>Timber, painted metal, powder coated metal/self-finish metal</t>
  </si>
  <si>
    <t>Staircases treads and risers</t>
  </si>
  <si>
    <t>Timber, vinyl/rubber/cork tiles/cork sheet, ceramic tiles/terrazzo</t>
  </si>
  <si>
    <t>Ground floor and upper floor/s ceilings generally.</t>
  </si>
  <si>
    <t>Fair face concrete, plaster/render/plasterboard/timber lining, fibreboard/acoustic tile lining, suspended timber boarding/panels, suspended fibreboard/acoustic tiles, suspended metal tiles, suspended rafts below fair faced/plaster soffit</t>
  </si>
  <si>
    <t>Walls structure, walls external finishes, walls internal finishes, windows &amp; doors.</t>
  </si>
  <si>
    <t>In-situ concrete, precast concrete, brick/block, stone, concrete/brick/block with rainscreen cladding, timber-framed curtain walling, metal-framed curtain walling, frameless glazing</t>
  </si>
  <si>
    <t>External walls external finishes</t>
  </si>
  <si>
    <t>Concrete, brick/stone, render, natural slate hanging, tile hanging, timber cladding, profiled fibre cement sheet, profiled fibreglass/GRP/plastic/metal/composite sheet, flat metal sheet/panels, ceramic tiles.</t>
  </si>
  <si>
    <t>Timber, metal, plastic.</t>
  </si>
  <si>
    <t>Walls &amp; partitions structure, walls and partitions finishes, doors.</t>
  </si>
  <si>
    <t>Brick/block/concrete, timber stud/metal stud, glazed screens, sliding/folding partitions</t>
  </si>
  <si>
    <t>Concrete/brick/block/stone, plaster/render/plasterboard lining, fibreboard/acoustic lining, timber lining, ceramic tiles</t>
  </si>
  <si>
    <t>Sanitary fittings, cubicles, vanity units, exposed connected plumbing.</t>
  </si>
  <si>
    <t>Basins, showers, sinks, urinals, WCs, plumbing</t>
  </si>
  <si>
    <t>Heat source and equipment, heating distribution emitters and controls, hot and cold water system, gas distribution, mechanical ventilation/air conditioning.</t>
  </si>
  <si>
    <t>Boiler fittings (including burners, casings and sections, fans, flues, pressure units)</t>
  </si>
  <si>
    <t>Heating distribution pipework, heating distribution pipework insulation, heating distribution valves, heat emitters, heating pumps, motorised valves, heating plant controls, heating thermostatic valves</t>
  </si>
  <si>
    <t>Calorifiers/heat source, cold water system distribution booster pumps, cold water distribution pipework, cold water distribution pipework insulation, cold water system storage tanks, direct hot water distribution pipework, direct hot water distribution pipework insulation, direct hot water system generators, direct hot water system pumps, direct hot water system storage tanks, direct hot water thermostatic valves, drinking fountains, equipment supports, fire dry risers, fire hose reels, tank supports, water treatment.</t>
  </si>
  <si>
    <t>Gas appliances, gas booster pumps, gas detectors, gas distribution pipework, gas valves, low pressure gas fuel storage vessels.</t>
  </si>
  <si>
    <t>Air handling units, air conditioning units, extract units to showers/toilets/catering areas, fan coil units, specialist teaching ventilation units.</t>
  </si>
  <si>
    <t>Control gear, power fittings, lighting system, alarms systems, communications and IT infrastructure, lifts.</t>
  </si>
  <si>
    <t>Control gear</t>
  </si>
  <si>
    <t>Electrical services distribution accessories, electrical services distribution boards, electrical services distribution charts/labels, high voltage switchgear, electrical services sub-circuit distribution controls, electrical services sub-main distribution controls, electrical services sub-main switchgear, electrical services supply generators, electrical services uninterruptable power supply controls.</t>
  </si>
  <si>
    <t>Earth protection, electrical power service, fixed electrical appliances, main earth bonding, main power switchgear, off-peak heaters, on-peak heaters, socket outlets, water heaters, electrical power wiring.</t>
  </si>
  <si>
    <t>Discharge lighting, emergency lighting, external lighting, flood lighting, fluorescent lighting, stage lighting, tungsten lighting, lighting wiring</t>
  </si>
  <si>
    <t>Fire alarm systems, intruder alarm systems</t>
  </si>
  <si>
    <t>Communications &amp; IT infrastructure</t>
  </si>
  <si>
    <t>Audio/visual, call alarm systems, class change systems, data transmission systems, speech systems, telecoms systems (all including exposed fixed cabling, distribution panels, patch panels, junction boxes, faceplates, switches)</t>
  </si>
  <si>
    <t>Lifts</t>
  </si>
  <si>
    <t>Passenger lifts (platform lifts and hoists are excluded)</t>
  </si>
  <si>
    <t>External walls redecorations, external windows and doors redecorations, internal wall redecorations, internal ceilings redecorations, internal doors and windows redecorations.</t>
  </si>
  <si>
    <t>External walls redecorations</t>
  </si>
  <si>
    <t>Painted surfaces, unpainted surfaces</t>
  </si>
  <si>
    <t>External windows, doors, etc. redecorations</t>
  </si>
  <si>
    <t>Painted timber, unpainted metal/plastic, painted metal</t>
  </si>
  <si>
    <t>Internal ceilings redecorations</t>
  </si>
  <si>
    <t>Internal windows, doors, etc. redecorations</t>
  </si>
  <si>
    <t>Science and technology teaching fixed furniture and fittings, other teaching fixed furniture and fittings, catering kitchen non-teaching fixed furniture and fittings, other non-teaching fixed furniture and fittings.</t>
  </si>
  <si>
    <t>Teaching science, technology fixed furniture and fittings</t>
  </si>
  <si>
    <t>Fixed furniture and fittings used in the teaching of Art, Home Economics and in laboratories and workshops</t>
  </si>
  <si>
    <t>Teaching other fixed furniture and fittings</t>
  </si>
  <si>
    <t>Fixed furniture and fittings used in gymnasiums/sports halls and libraries</t>
  </si>
  <si>
    <t>Fixed furniture and fittings in main kitchens used for cooking/heating and food preparation (isolated tea points and tables/benches located where food is not cooked/heated are excluded)</t>
  </si>
  <si>
    <t>Non-teaching other fixed furniture and fittings</t>
  </si>
  <si>
    <t xml:space="preserve">Fixed furniture and fittings located in admin areas/offices, serveries, storage areas, toilets/changing areas. </t>
  </si>
  <si>
    <t>Roads and car parks, paths/pedestrian paved areas and play areas, soft landscaping, mains services, boundary walls and fences, other walls and fences (including around tennis courts, MUGAs etc.), swimming pools structure, swimming pools plant, treatment plant drainage, other drainage.</t>
  </si>
  <si>
    <t>Tarmac, in-situ concrete, slabs/blocks</t>
  </si>
  <si>
    <t>Paths, pedestrian paved areas, play areas</t>
  </si>
  <si>
    <t>Tarmac, in-situ concrete, slabs/blocks, edgings, kerbs, steps</t>
  </si>
  <si>
    <t>Soft landscaping</t>
  </si>
  <si>
    <t>Grass, planting</t>
  </si>
  <si>
    <t>Mains services</t>
  </si>
  <si>
    <t>Electric, gas, telecoms, water</t>
  </si>
  <si>
    <t>Brick/block/concrete/stone, timber/metal, chainlink</t>
  </si>
  <si>
    <t>Other walls, fences and barriers including around tennis courts, MUGAs, etc.</t>
  </si>
  <si>
    <t>Brick/block, chainlink, concrete, metal, stone, timber</t>
  </si>
  <si>
    <t>Swimming pools structure</t>
  </si>
  <si>
    <t xml:space="preserve">Open structures, pool walls/fencing/gates. </t>
  </si>
  <si>
    <t>Swimming pools plant</t>
  </si>
  <si>
    <t>Treatment plant</t>
  </si>
  <si>
    <t>Drainage plant treatment</t>
  </si>
  <si>
    <t>Treatment plant systems</t>
  </si>
  <si>
    <t>Other drainage</t>
  </si>
  <si>
    <t>Drain covers/gratings, underground drainage systems where visible, waste pipes</t>
  </si>
  <si>
    <t>Playing fields, all-weather pitches/MUGAs</t>
  </si>
  <si>
    <t>General surfaces, including tennis courts, cricket net areas and other specifically designed for sports type use.</t>
  </si>
  <si>
    <t>Playing fields, all-weather pitches/MUGAs generally</t>
  </si>
  <si>
    <t>Artificial surfaces, grassed surfaces, tarmac</t>
  </si>
  <si>
    <t>ELEMENT</t>
  </si>
  <si>
    <t>SUB ELEMENT</t>
  </si>
  <si>
    <t>CONDITION RATING</t>
  </si>
  <si>
    <t>PRIORITY</t>
  </si>
  <si>
    <t>ACTION</t>
  </si>
  <si>
    <t>BLOCK REF</t>
  </si>
  <si>
    <t>Renew</t>
  </si>
  <si>
    <t>Remove</t>
  </si>
  <si>
    <t>Bx</t>
  </si>
  <si>
    <t>Cx</t>
  </si>
  <si>
    <t>Cyclical</t>
  </si>
  <si>
    <t>Redecorate</t>
  </si>
  <si>
    <t>Internal windows</t>
  </si>
  <si>
    <t>O</t>
  </si>
  <si>
    <t>External redecorations</t>
  </si>
  <si>
    <t>Internal redecorations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</si>
</sst>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44" formatCode="_-&quot;£&quot;* #,##0.00_-;\-&quot;£&quot;* #,##0.00_-;_-&quot;£&quot;* &quot;-&quot;??_-;_-@_-"/>
    <numFmt numFmtId="164" formatCode="&quot;£&quot;#,##0.00"/>
    <numFmt numFmtId="165" formatCode="&quot;£&quot;#,##0"/>
  </numFmts>
  <fonts count="31">
    <font>
      <sz val="12"/>
      <color theme="1"/>
      <name val="Calibri"/>
      <family val="2"/>
      <scheme val="minor"/>
    </font>
    <font>
      <sz val="11"/>
      <color theme="1"/>
      <name val="Calibri"/>
      <family val="2"/>
      <scheme val="minor"/>
    </font>
    <font>
      <sz val="14"/>
      <color theme="1"/>
      <name val="Arial"/>
      <family val="2"/>
    </font>
    <font>
      <sz val="10"/>
      <color theme="1"/>
      <name val="Helvetica Light"/>
    </font>
    <font>
      <b/>
      <sz val="10"/>
      <color theme="0"/>
      <name val="Arial"/>
      <family val="2"/>
    </font>
    <font>
      <sz val="11"/>
      <color theme="1"/>
      <name val="Helvetica Light"/>
    </font>
    <font>
      <sz val="10"/>
      <color theme="1"/>
      <name val="Arial"/>
      <family val="2"/>
    </font>
    <font>
      <b/>
      <sz val="10"/>
      <color theme="1"/>
      <name val="Arial"/>
      <family val="2"/>
    </font>
    <font>
      <sz val="11"/>
      <color theme="1"/>
      <name val="Arial"/>
      <family val="2"/>
    </font>
    <font>
      <sz val="11"/>
      <color rgb="FFFF754C"/>
      <name val="Arial"/>
      <family val="2"/>
    </font>
    <font>
      <sz val="10"/>
      <color theme="8" tint="-0.499984740745262"/>
      <name val="Arial"/>
      <family val="2"/>
    </font>
    <font>
      <sz val="10"/>
      <color rgb="FF002060"/>
      <name val="Arial"/>
      <family val="2"/>
    </font>
    <font>
      <sz val="10"/>
      <color theme="0"/>
      <name val="Arial"/>
      <family val="2"/>
    </font>
    <font>
      <sz val="10"/>
      <color rgb="FFFF0000"/>
      <name val="Arial"/>
      <family val="2"/>
    </font>
    <font>
      <sz val="9"/>
      <color rgb="FF002060"/>
      <name val="Arial"/>
      <family val="2"/>
    </font>
    <font>
      <b/>
      <sz val="10"/>
      <color rgb="FF002060"/>
      <name val="Arial"/>
      <family val="2"/>
    </font>
    <font>
      <sz val="10"/>
      <name val="Arial"/>
      <family val="2"/>
    </font>
    <font>
      <b/>
      <sz val="10"/>
      <color rgb="FFFF0000"/>
      <name val="Arial"/>
      <family val="2"/>
    </font>
    <font>
      <b/>
      <sz val="10"/>
      <name val="Arial"/>
      <family val="2"/>
    </font>
    <font>
      <i/>
      <sz val="10"/>
      <name val="Arial"/>
      <family val="2"/>
    </font>
    <font>
      <sz val="10"/>
      <color rgb="FF000000"/>
      <name val="Arial"/>
      <family val="2"/>
    </font>
    <font>
      <b/>
      <sz val="11"/>
      <color theme="1"/>
      <name val="Arial"/>
      <family val="2"/>
    </font>
    <font>
      <sz val="11"/>
      <color rgb="FF003445"/>
      <name val="Arial"/>
      <family val="2"/>
    </font>
    <font>
      <sz val="10"/>
      <color rgb="FF003445"/>
      <name val="Arial"/>
      <family val="2"/>
    </font>
    <font>
      <b/>
      <sz val="10"/>
      <color rgb="FF003445"/>
      <name val="Arial"/>
      <family val="2"/>
    </font>
    <font>
      <b/>
      <sz val="8"/>
      <name val="Arial"/>
      <family val="2"/>
    </font>
    <font>
      <sz val="10"/>
      <name val="MS Sans Serif"/>
    </font>
    <font>
      <sz val="11"/>
      <color rgb="FFFF0000"/>
      <name val="Arial"/>
      <family val="2"/>
    </font>
    <font>
      <b/>
      <sz val="11"/>
      <color rgb="FF002060"/>
      <name val="Arial"/>
      <family val="2"/>
    </font>
    <font>
      <b/>
      <i/>
      <sz val="10"/>
      <color rgb="FF002060"/>
      <name val="Arial"/>
      <family val="2"/>
    </font>
    <font>
      <sz val="10"/>
      <color theme="1"/>
      <name val="Helvetica Neue"/>
      <family val="2"/>
    </font>
  </fonts>
  <fills count="8">
    <fill>
      <patternFill patternType="none"/>
    </fill>
    <fill>
      <patternFill patternType="gray125"/>
    </fill>
    <fill>
      <patternFill patternType="solid">
        <fgColor theme="0" tint="-0.34998626667073579"/>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8">
    <border>
      <left/>
      <right/>
      <top/>
      <bottom/>
      <diagonal/>
    </border>
    <border>
      <left style="hair">
        <color theme="0" tint="-0.14999847407452621"/>
      </left>
      <right/>
      <top/>
      <bottom/>
      <diagonal/>
    </border>
    <border>
      <left/>
      <right/>
      <top/>
      <bottom style="thin">
        <color auto="1"/>
      </bottom>
      <diagonal/>
    </border>
    <border>
      <left/>
      <right style="thin">
        <color auto="1"/>
      </right>
      <top/>
      <bottom/>
      <diagonal/>
    </border>
    <border>
      <left style="thin">
        <color auto="1"/>
      </left>
      <right style="thin">
        <color auto="1"/>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16" fillId="0" borderId="0"/>
    <xf numFmtId="0" fontId="26" fillId="0" borderId="0"/>
  </cellStyleXfs>
  <cellXfs count="140">
    <xf numFmtId="0" fontId="0" fillId="0" borderId="0" xfId="0"/>
    <xf numFmtId="0" fontId="3" fillId="0" borderId="0" xfId="1" applyFont="1"/>
    <xf numFmtId="0" fontId="1" fillId="0" borderId="0" xfId="1"/>
    <xf numFmtId="0" fontId="4" fillId="2" borderId="0" xfId="1" applyFont="1" applyFill="1" applyAlignment="1">
      <alignment horizontal="center" vertical="center" wrapText="1"/>
    </xf>
    <xf numFmtId="0" fontId="5" fillId="0" borderId="0" xfId="1" applyFont="1"/>
    <xf numFmtId="0" fontId="6" fillId="0" borderId="0" xfId="1" applyFont="1" applyAlignment="1">
      <alignment horizontal="center" vertical="center" wrapText="1"/>
    </xf>
    <xf numFmtId="0" fontId="6" fillId="0" borderId="0" xfId="1" applyFont="1"/>
    <xf numFmtId="0" fontId="6" fillId="0" borderId="0" xfId="1" applyFont="1" applyAlignment="1">
      <alignment horizontal="justify" vertical="center" wrapText="1"/>
    </xf>
    <xf numFmtId="0" fontId="6" fillId="0" borderId="0" xfId="1" applyFont="1" applyAlignment="1">
      <alignment horizontal="center" vertical="center"/>
    </xf>
    <xf numFmtId="0" fontId="8" fillId="0" borderId="0" xfId="1" applyFont="1"/>
    <xf numFmtId="0" fontId="8" fillId="0" borderId="2" xfId="1" applyFont="1" applyBorder="1" applyAlignment="1">
      <alignment horizontal="left" vertical="center"/>
    </xf>
    <xf numFmtId="0" fontId="8" fillId="0" borderId="2" xfId="1" applyFont="1" applyBorder="1"/>
    <xf numFmtId="44" fontId="11" fillId="3" borderId="0" xfId="1" applyNumberFormat="1" applyFont="1" applyFill="1" applyAlignment="1">
      <alignment vertical="center"/>
    </xf>
    <xf numFmtId="0" fontId="6" fillId="0" borderId="0" xfId="1" applyFont="1" applyAlignment="1">
      <alignment horizontal="left" vertical="center"/>
    </xf>
    <xf numFmtId="0" fontId="6" fillId="0" borderId="0" xfId="1" applyFont="1" applyAlignment="1">
      <alignment horizontal="left"/>
    </xf>
    <xf numFmtId="44" fontId="11" fillId="4" borderId="0" xfId="1" applyNumberFormat="1" applyFont="1" applyFill="1" applyAlignment="1">
      <alignment vertical="center"/>
    </xf>
    <xf numFmtId="0" fontId="12" fillId="2" borderId="0" xfId="1" applyFont="1" applyFill="1" applyAlignment="1">
      <alignment horizontal="center" vertical="center"/>
    </xf>
    <xf numFmtId="0" fontId="13" fillId="2" borderId="0" xfId="1" applyFont="1" applyFill="1" applyAlignment="1">
      <alignment horizontal="center" vertical="center" wrapText="1"/>
    </xf>
    <xf numFmtId="0" fontId="11" fillId="2" borderId="0" xfId="1" applyFont="1" applyFill="1" applyAlignment="1">
      <alignment horizontal="center" vertical="center" wrapText="1"/>
    </xf>
    <xf numFmtId="0" fontId="11" fillId="2" borderId="3" xfId="1" applyFont="1" applyFill="1" applyBorder="1" applyAlignment="1">
      <alignment horizontal="center" vertical="center" wrapText="1"/>
    </xf>
    <xf numFmtId="0" fontId="3" fillId="0" borderId="0" xfId="1" applyFont="1" applyAlignment="1">
      <alignment wrapText="1"/>
    </xf>
    <xf numFmtId="0" fontId="6" fillId="0" borderId="0" xfId="1" quotePrefix="1" applyFont="1" applyAlignment="1">
      <alignment vertical="center" wrapText="1"/>
    </xf>
    <xf numFmtId="0" fontId="13" fillId="0" borderId="0" xfId="1" applyFont="1" applyAlignment="1">
      <alignment horizontal="center" vertical="center"/>
    </xf>
    <xf numFmtId="44" fontId="11" fillId="0" borderId="0" xfId="1" applyNumberFormat="1" applyFont="1" applyAlignment="1">
      <alignment vertical="center"/>
    </xf>
    <xf numFmtId="44" fontId="11" fillId="0" borderId="3" xfId="1" applyNumberFormat="1" applyFont="1" applyBorder="1" applyAlignment="1">
      <alignment vertical="center"/>
    </xf>
    <xf numFmtId="0" fontId="3" fillId="0" borderId="0" xfId="1" applyFont="1" applyAlignment="1">
      <alignment vertical="center"/>
    </xf>
    <xf numFmtId="0" fontId="6" fillId="0" borderId="0" xfId="1" applyFont="1" applyAlignment="1">
      <alignment vertical="center"/>
    </xf>
    <xf numFmtId="0" fontId="10" fillId="5" borderId="0" xfId="1" applyFont="1" applyFill="1" applyAlignment="1">
      <alignment horizontal="center" vertical="center"/>
    </xf>
    <xf numFmtId="44" fontId="11" fillId="5" borderId="0" xfId="1" applyNumberFormat="1" applyFont="1" applyFill="1" applyAlignment="1">
      <alignment vertical="center"/>
    </xf>
    <xf numFmtId="44" fontId="11" fillId="5" borderId="3" xfId="1" applyNumberFormat="1" applyFont="1" applyFill="1" applyBorder="1" applyAlignment="1">
      <alignment vertical="center"/>
    </xf>
    <xf numFmtId="44" fontId="3" fillId="0" borderId="0" xfId="1" applyNumberFormat="1" applyFont="1" applyAlignment="1">
      <alignment vertical="center"/>
    </xf>
    <xf numFmtId="0" fontId="10" fillId="0" borderId="0" xfId="1" applyFont="1" applyAlignment="1">
      <alignment horizontal="center" vertical="center"/>
    </xf>
    <xf numFmtId="0" fontId="10" fillId="3" borderId="3" xfId="1" quotePrefix="1" applyFont="1" applyFill="1" applyBorder="1" applyAlignment="1">
      <alignment horizontal="center" vertical="center"/>
    </xf>
    <xf numFmtId="0" fontId="10" fillId="3" borderId="4" xfId="1" quotePrefix="1" applyFont="1" applyFill="1" applyBorder="1" applyAlignment="1">
      <alignment horizontal="center" vertical="center"/>
    </xf>
    <xf numFmtId="0" fontId="1" fillId="0" borderId="0" xfId="1" applyAlignment="1">
      <alignment wrapText="1"/>
    </xf>
    <xf numFmtId="0" fontId="16" fillId="0" borderId="0" xfId="2"/>
    <xf numFmtId="0" fontId="17" fillId="2" borderId="5" xfId="2" applyFont="1" applyFill="1" applyBorder="1" applyAlignment="1">
      <alignment horizontal="center" vertical="center" wrapText="1"/>
    </xf>
    <xf numFmtId="0" fontId="16" fillId="0" borderId="0" xfId="2" applyAlignment="1">
      <alignment horizontal="center" vertical="center"/>
    </xf>
    <xf numFmtId="0" fontId="17" fillId="0" borderId="5" xfId="2" applyFont="1" applyBorder="1" applyAlignment="1">
      <alignment horizontal="center" vertical="center" wrapText="1"/>
    </xf>
    <xf numFmtId="0" fontId="17" fillId="0" borderId="5" xfId="2" applyFont="1" applyBorder="1" applyAlignment="1">
      <alignment horizontal="center" vertical="center"/>
    </xf>
    <xf numFmtId="0" fontId="16" fillId="0" borderId="5" xfId="2" applyBorder="1" applyAlignment="1">
      <alignment horizontal="left" vertical="center"/>
    </xf>
    <xf numFmtId="0" fontId="18" fillId="0" borderId="0" xfId="2" applyFont="1"/>
    <xf numFmtId="0" fontId="16" fillId="0" borderId="5" xfId="2" applyBorder="1" applyAlignment="1">
      <alignment horizontal="left" vertical="center" wrapText="1"/>
    </xf>
    <xf numFmtId="0" fontId="16" fillId="0" borderId="0" xfId="2" applyAlignment="1">
      <alignment horizontal="center" vertical="center" wrapText="1"/>
    </xf>
    <xf numFmtId="0" fontId="16" fillId="0" borderId="0" xfId="2" applyAlignment="1">
      <alignment horizontal="left" vertical="center"/>
    </xf>
    <xf numFmtId="0" fontId="16" fillId="0" borderId="5" xfId="2" applyBorder="1" applyAlignment="1">
      <alignment horizontal="justify" vertical="center" wrapText="1"/>
    </xf>
    <xf numFmtId="0" fontId="4" fillId="2" borderId="5" xfId="1" applyFont="1" applyFill="1" applyBorder="1" applyAlignment="1">
      <alignment horizontal="left" vertical="center" wrapText="1"/>
    </xf>
    <xf numFmtId="0" fontId="4" fillId="2" borderId="5" xfId="1" applyFont="1" applyFill="1" applyBorder="1" applyAlignment="1">
      <alignment vertical="center"/>
    </xf>
    <xf numFmtId="0" fontId="6" fillId="0" borderId="5" xfId="1" applyFont="1" applyBorder="1" applyAlignment="1">
      <alignment vertical="center" wrapText="1"/>
    </xf>
    <xf numFmtId="0" fontId="6" fillId="0" borderId="5" xfId="1" quotePrefix="1" applyFont="1" applyBorder="1" applyAlignment="1">
      <alignment horizontal="center" vertical="center"/>
    </xf>
    <xf numFmtId="0" fontId="6" fillId="0" borderId="5" xfId="1" quotePrefix="1" applyFont="1" applyBorder="1" applyAlignment="1">
      <alignment vertical="center" wrapText="1"/>
    </xf>
    <xf numFmtId="0" fontId="6" fillId="0" borderId="5" xfId="1" quotePrefix="1" applyFont="1" applyBorder="1" applyAlignment="1">
      <alignment horizontal="left" vertical="center"/>
    </xf>
    <xf numFmtId="0" fontId="6" fillId="0" borderId="0" xfId="1" applyFont="1" applyAlignment="1">
      <alignment wrapText="1"/>
    </xf>
    <xf numFmtId="0" fontId="7" fillId="6" borderId="0" xfId="1" applyFont="1" applyFill="1" applyAlignment="1">
      <alignment horizontal="center" vertical="center" wrapText="1"/>
    </xf>
    <xf numFmtId="0" fontId="6" fillId="0" borderId="0" xfId="1" quotePrefix="1" applyFont="1" applyAlignment="1">
      <alignment horizontal="left" vertical="center" wrapText="1"/>
    </xf>
    <xf numFmtId="0" fontId="6" fillId="0" borderId="0" xfId="1" applyFont="1" applyAlignment="1">
      <alignment horizontal="left" vertical="center" wrapText="1"/>
    </xf>
    <xf numFmtId="0" fontId="6" fillId="0" borderId="0" xfId="1" applyFont="1" applyAlignment="1">
      <alignment horizontal="justify" vertical="top" wrapText="1"/>
    </xf>
    <xf numFmtId="0" fontId="20" fillId="0" borderId="7" xfId="0" applyFont="1" applyBorder="1" applyAlignment="1">
      <alignment horizontal="center" vertical="center"/>
    </xf>
    <xf numFmtId="0" fontId="20" fillId="0" borderId="7" xfId="0" applyFont="1" applyBorder="1" applyAlignment="1">
      <alignment vertical="center" wrapText="1"/>
    </xf>
    <xf numFmtId="0" fontId="17" fillId="0" borderId="7" xfId="0" applyFont="1" applyBorder="1" applyAlignment="1">
      <alignment horizontal="center" vertical="center"/>
    </xf>
    <xf numFmtId="7" fontId="13" fillId="0" borderId="7" xfId="0" applyNumberFormat="1" applyFont="1" applyBorder="1" applyAlignment="1">
      <alignment horizontal="center" vertical="center"/>
    </xf>
    <xf numFmtId="7" fontId="23" fillId="0" borderId="7" xfId="0" applyNumberFormat="1" applyFont="1" applyBorder="1" applyAlignment="1">
      <alignment vertical="center"/>
    </xf>
    <xf numFmtId="7" fontId="13" fillId="0" borderId="0" xfId="0" applyNumberFormat="1" applyFont="1" applyAlignment="1">
      <alignment horizontal="center" vertical="center"/>
    </xf>
    <xf numFmtId="7" fontId="23" fillId="0" borderId="0" xfId="0" applyNumberFormat="1"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wrapText="1"/>
    </xf>
    <xf numFmtId="0" fontId="21" fillId="0" borderId="0" xfId="0" applyFont="1" applyAlignment="1">
      <alignment horizontal="center" vertical="center"/>
    </xf>
    <xf numFmtId="0" fontId="22" fillId="0" borderId="0" xfId="0" applyFont="1" applyAlignment="1">
      <alignment vertical="center"/>
    </xf>
    <xf numFmtId="0" fontId="8" fillId="0" borderId="0" xfId="0" applyFont="1" applyAlignment="1">
      <alignment horizontal="justify" vertical="center"/>
    </xf>
    <xf numFmtId="0" fontId="6" fillId="0" borderId="0" xfId="0" applyFont="1" applyAlignment="1">
      <alignment vertical="center"/>
    </xf>
    <xf numFmtId="0" fontId="7" fillId="0" borderId="0" xfId="0" applyFont="1" applyAlignment="1">
      <alignment vertical="center"/>
    </xf>
    <xf numFmtId="0" fontId="16"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vertical="center" wrapText="1"/>
    </xf>
    <xf numFmtId="0" fontId="6" fillId="0" borderId="0" xfId="0" applyFont="1" applyAlignment="1">
      <alignment vertical="center" wrapText="1"/>
    </xf>
    <xf numFmtId="0" fontId="16"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23" fillId="0" borderId="0" xfId="0" applyFont="1" applyAlignment="1">
      <alignment vertical="center"/>
    </xf>
    <xf numFmtId="0" fontId="6" fillId="0" borderId="0" xfId="0" applyFont="1" applyAlignment="1">
      <alignment horizontal="justify" vertical="center"/>
    </xf>
    <xf numFmtId="0" fontId="6" fillId="0" borderId="0" xfId="0" applyFont="1" applyAlignment="1">
      <alignment horizontal="left" vertical="center"/>
    </xf>
    <xf numFmtId="0" fontId="16" fillId="0" borderId="0" xfId="0" applyFont="1" applyAlignment="1">
      <alignment vertical="center"/>
    </xf>
    <xf numFmtId="164" fontId="15" fillId="0" borderId="0" xfId="0" applyNumberFormat="1" applyFont="1" applyAlignment="1">
      <alignment horizontal="center" vertical="center" wrapText="1"/>
    </xf>
    <xf numFmtId="164" fontId="11" fillId="0" borderId="0" xfId="0" applyNumberFormat="1" applyFont="1" applyAlignment="1">
      <alignment horizontal="center" vertical="center" wrapText="1"/>
    </xf>
    <xf numFmtId="164" fontId="24" fillId="0" borderId="0" xfId="0" applyNumberFormat="1" applyFont="1" applyAlignment="1">
      <alignment vertical="center" wrapText="1"/>
    </xf>
    <xf numFmtId="14" fontId="7" fillId="0" borderId="0" xfId="0" applyNumberFormat="1" applyFont="1" applyAlignment="1">
      <alignment horizontal="left" vertical="center" wrapText="1"/>
    </xf>
    <xf numFmtId="0" fontId="16" fillId="0" borderId="0" xfId="0" applyFont="1" applyAlignment="1">
      <alignment horizontal="left" vertical="center" wrapText="1"/>
    </xf>
    <xf numFmtId="164" fontId="23" fillId="0" borderId="0" xfId="0" applyNumberFormat="1" applyFont="1" applyAlignment="1">
      <alignment vertical="center" wrapText="1"/>
    </xf>
    <xf numFmtId="0" fontId="25" fillId="7" borderId="0" xfId="0" applyFont="1" applyFill="1" applyAlignment="1">
      <alignment horizontal="justify" vertical="center" wrapText="1"/>
    </xf>
    <xf numFmtId="0" fontId="12" fillId="2" borderId="0" xfId="0" applyFont="1" applyFill="1" applyAlignment="1">
      <alignment horizontal="center" vertical="center" wrapText="1"/>
    </xf>
    <xf numFmtId="0" fontId="13" fillId="2" borderId="0" xfId="0" applyFont="1" applyFill="1" applyAlignment="1">
      <alignment horizontal="center" vertical="center" wrapText="1"/>
    </xf>
    <xf numFmtId="165" fontId="15" fillId="2" borderId="0" xfId="0" applyNumberFormat="1" applyFont="1" applyFill="1" applyAlignment="1">
      <alignment horizontal="center" vertical="center" wrapText="1"/>
    </xf>
    <xf numFmtId="164" fontId="13" fillId="2" borderId="0" xfId="0" applyNumberFormat="1" applyFont="1" applyFill="1" applyAlignment="1">
      <alignment horizontal="center" vertical="center" wrapText="1"/>
    </xf>
    <xf numFmtId="164" fontId="23" fillId="2" borderId="0" xfId="0" applyNumberFormat="1" applyFont="1" applyFill="1" applyAlignment="1">
      <alignment horizontal="center" vertical="center" wrapText="1"/>
    </xf>
    <xf numFmtId="0" fontId="12" fillId="2" borderId="0" xfId="0" applyFont="1" applyFill="1" applyAlignment="1">
      <alignment horizontal="justify" vertical="center" wrapText="1"/>
    </xf>
    <xf numFmtId="0" fontId="6" fillId="0" borderId="0" xfId="0" quotePrefix="1" applyFont="1" applyAlignment="1">
      <alignment horizontal="center" vertical="center"/>
    </xf>
    <xf numFmtId="0" fontId="6" fillId="0" borderId="0" xfId="0" quotePrefix="1" applyFont="1" applyAlignment="1">
      <alignment vertical="center" wrapText="1"/>
    </xf>
    <xf numFmtId="0" fontId="17" fillId="0" borderId="0" xfId="0" quotePrefix="1" applyFont="1" applyAlignment="1">
      <alignment horizontal="center" vertical="center"/>
    </xf>
    <xf numFmtId="7" fontId="15" fillId="0" borderId="0" xfId="3" quotePrefix="1" applyNumberFormat="1" applyFont="1" applyAlignment="1">
      <alignment horizontal="center" vertical="center"/>
    </xf>
    <xf numFmtId="0" fontId="6" fillId="0" borderId="0" xfId="0" quotePrefix="1" applyFont="1" applyAlignment="1">
      <alignment horizontal="justify" vertical="center" wrapText="1"/>
    </xf>
    <xf numFmtId="7" fontId="28" fillId="4" borderId="0" xfId="3" quotePrefix="1" applyNumberFormat="1" applyFont="1" applyFill="1" applyAlignment="1">
      <alignment horizontal="center" vertical="center"/>
    </xf>
    <xf numFmtId="7" fontId="27" fillId="4" borderId="0" xfId="3" quotePrefix="1" applyNumberFormat="1" applyFont="1" applyFill="1" applyAlignment="1">
      <alignment horizontal="center" vertical="center"/>
    </xf>
    <xf numFmtId="7" fontId="22" fillId="4" borderId="0" xfId="0" applyNumberFormat="1" applyFont="1" applyFill="1" applyAlignment="1">
      <alignment vertical="center"/>
    </xf>
    <xf numFmtId="0" fontId="6" fillId="0" borderId="7" xfId="0" quotePrefix="1" applyFont="1" applyBorder="1" applyAlignment="1">
      <alignment horizontal="center" vertical="center"/>
    </xf>
    <xf numFmtId="0" fontId="6" fillId="0" borderId="7" xfId="0" quotePrefix="1" applyFont="1" applyBorder="1" applyAlignment="1">
      <alignment vertical="center" wrapText="1"/>
    </xf>
    <xf numFmtId="0" fontId="6" fillId="0" borderId="7" xfId="0" applyFont="1" applyBorder="1" applyAlignment="1">
      <alignment vertical="center" wrapText="1"/>
    </xf>
    <xf numFmtId="0" fontId="17" fillId="0" borderId="7" xfId="0" quotePrefix="1" applyFont="1" applyBorder="1" applyAlignment="1">
      <alignment horizontal="center" vertical="center"/>
    </xf>
    <xf numFmtId="7" fontId="15" fillId="0" borderId="7" xfId="3" quotePrefix="1" applyNumberFormat="1" applyFont="1" applyBorder="1" applyAlignment="1">
      <alignment horizontal="center" vertical="center"/>
    </xf>
    <xf numFmtId="0" fontId="6" fillId="0" borderId="7" xfId="0" quotePrefix="1" applyFont="1" applyBorder="1" applyAlignment="1">
      <alignment horizontal="justify" vertical="center" wrapText="1"/>
    </xf>
    <xf numFmtId="0" fontId="30" fillId="0" borderId="6" xfId="0" quotePrefix="1" applyFont="1" applyBorder="1" applyAlignment="1">
      <alignment vertical="center" wrapText="1"/>
    </xf>
    <xf numFmtId="49" fontId="6" fillId="0" borderId="7" xfId="0" quotePrefix="1" applyNumberFormat="1" applyFont="1" applyBorder="1" applyAlignment="1">
      <alignment horizontal="center" vertical="center"/>
    </xf>
    <xf numFmtId="49" fontId="8" fillId="0" borderId="0" xfId="0" applyNumberFormat="1" applyFont="1" applyAlignment="1">
      <alignment horizontal="center" vertical="center"/>
    </xf>
    <xf numFmtId="49" fontId="6" fillId="0" borderId="0" xfId="0" applyNumberFormat="1" applyFont="1" applyAlignment="1">
      <alignment vertical="center" wrapText="1"/>
    </xf>
    <xf numFmtId="49" fontId="6" fillId="0" borderId="0" xfId="0" applyNumberFormat="1" applyFont="1" applyAlignment="1">
      <alignment horizontal="center" vertical="center"/>
    </xf>
    <xf numFmtId="49" fontId="6" fillId="0" borderId="0" xfId="0" applyNumberFormat="1" applyFont="1" applyAlignment="1">
      <alignment horizontal="center" vertical="center" wrapText="1"/>
    </xf>
    <xf numFmtId="49" fontId="6" fillId="2" borderId="0" xfId="0" applyNumberFormat="1" applyFont="1" applyFill="1" applyAlignment="1">
      <alignment horizontal="center" vertical="center" wrapText="1"/>
    </xf>
    <xf numFmtId="49" fontId="6" fillId="0" borderId="7" xfId="0" quotePrefix="1" applyNumberFormat="1" applyFont="1" applyBorder="1" applyAlignment="1">
      <alignment horizontal="center" vertical="center" wrapText="1"/>
    </xf>
    <xf numFmtId="49" fontId="20" fillId="0" borderId="7" xfId="0" applyNumberFormat="1" applyFont="1" applyBorder="1" applyAlignment="1">
      <alignment horizontal="center" vertical="center"/>
    </xf>
    <xf numFmtId="49" fontId="6" fillId="0" borderId="0" xfId="0" quotePrefix="1" applyNumberFormat="1" applyFont="1" applyAlignment="1">
      <alignment horizontal="center" vertical="center"/>
    </xf>
    <xf numFmtId="0" fontId="6" fillId="0" borderId="7" xfId="0" quotePrefix="1" applyFont="1" applyBorder="1" applyAlignment="1">
      <alignment horizontal="left" vertical="center" wrapText="1"/>
    </xf>
    <xf numFmtId="0" fontId="20" fillId="0" borderId="7" xfId="0" applyFont="1" applyBorder="1" applyAlignment="1">
      <alignment horizontal="center" vertical="center" wrapText="1"/>
    </xf>
    <xf numFmtId="49" fontId="17" fillId="0" borderId="7" xfId="0" applyNumberFormat="1" applyFont="1" applyBorder="1" applyAlignment="1">
      <alignment horizontal="center" vertical="center"/>
    </xf>
    <xf numFmtId="0" fontId="6" fillId="0" borderId="6" xfId="0" quotePrefix="1" applyFont="1" applyBorder="1" applyAlignment="1">
      <alignment horizontal="justify" vertical="center" wrapText="1"/>
    </xf>
    <xf numFmtId="0" fontId="6" fillId="0" borderId="0" xfId="0" quotePrefix="1" applyFont="1"/>
    <xf numFmtId="0" fontId="2" fillId="0" borderId="1" xfId="1" applyFont="1" applyBorder="1" applyAlignment="1">
      <alignment horizontal="center" vertical="center" wrapText="1"/>
    </xf>
    <xf numFmtId="0" fontId="2" fillId="0" borderId="0" xfId="1" applyFont="1" applyAlignment="1">
      <alignment horizontal="center" vertical="center"/>
    </xf>
    <xf numFmtId="14" fontId="16" fillId="0" borderId="0" xfId="0" applyNumberFormat="1" applyFont="1" applyAlignment="1">
      <alignment horizontal="left" vertical="center" wrapText="1"/>
    </xf>
    <xf numFmtId="0" fontId="16" fillId="0" borderId="0" xfId="0" applyFont="1" applyAlignment="1">
      <alignment horizontal="left" vertical="center" wrapText="1"/>
    </xf>
    <xf numFmtId="164" fontId="29" fillId="0" borderId="0" xfId="0" applyNumberFormat="1" applyFont="1" applyAlignment="1">
      <alignment horizontal="justify" vertical="center" wrapText="1"/>
    </xf>
    <xf numFmtId="0" fontId="14" fillId="0" borderId="0" xfId="1" applyFont="1" applyAlignment="1">
      <alignment horizontal="justify" vertical="center" wrapText="1"/>
    </xf>
    <xf numFmtId="0" fontId="6" fillId="0" borderId="0" xfId="1" applyFont="1" applyAlignment="1">
      <alignment horizontal="left" vertical="center"/>
    </xf>
    <xf numFmtId="0" fontId="10" fillId="3" borderId="0" xfId="1" quotePrefix="1" applyFont="1" applyFill="1" applyAlignment="1">
      <alignment horizontal="right" vertical="center" wrapText="1"/>
    </xf>
    <xf numFmtId="0" fontId="10" fillId="4" borderId="0" xfId="1" quotePrefix="1" applyFont="1" applyFill="1" applyAlignment="1">
      <alignment horizontal="right" vertical="center" wrapText="1"/>
    </xf>
    <xf numFmtId="164" fontId="11" fillId="3" borderId="0" xfId="1" applyNumberFormat="1" applyFont="1" applyFill="1" applyAlignment="1">
      <alignment horizontal="center" vertical="center"/>
    </xf>
    <xf numFmtId="0" fontId="4" fillId="2" borderId="5" xfId="2" applyFont="1" applyFill="1" applyBorder="1" applyAlignment="1">
      <alignment horizontal="center" vertical="center"/>
    </xf>
    <xf numFmtId="0" fontId="6" fillId="0" borderId="5" xfId="1" quotePrefix="1" applyFont="1" applyBorder="1" applyAlignment="1">
      <alignment horizontal="left" vertical="center"/>
    </xf>
    <xf numFmtId="0" fontId="6" fillId="0" borderId="5" xfId="1" quotePrefix="1" applyFont="1" applyBorder="1" applyAlignment="1">
      <alignment horizontal="left" vertical="center" wrapText="1"/>
    </xf>
    <xf numFmtId="0" fontId="6" fillId="0" borderId="5" xfId="1" applyFont="1" applyBorder="1" applyAlignment="1">
      <alignment horizontal="left" vertical="center" wrapText="1"/>
    </xf>
    <xf numFmtId="0" fontId="6" fillId="0" borderId="5" xfId="1" quotePrefix="1" applyFont="1" applyBorder="1" applyAlignment="1">
      <alignment horizontal="center" vertical="center"/>
    </xf>
  </cellXfs>
  <cellStyles count="4">
    <cellStyle name="Normal" xfId="0" builtinId="0"/>
    <cellStyle name="Normal 2" xfId="1" xr:uid="{1E707ED2-41DC-C345-A921-B9B927688766}"/>
    <cellStyle name="Normal 2 2" xfId="2" xr:uid="{9EDCCFFA-F4CE-9444-B6C7-3FEBA72C90B6}"/>
    <cellStyle name="Normal_Sheet1_1" xfId="3" xr:uid="{85619790-9DF3-CA49-B928-5660E40767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12701</xdr:colOff>
      <xdr:row>2</xdr:row>
      <xdr:rowOff>1130300</xdr:rowOff>
    </xdr:from>
    <xdr:to>
      <xdr:col>2</xdr:col>
      <xdr:colOff>2603501</xdr:colOff>
      <xdr:row>2</xdr:row>
      <xdr:rowOff>3073400</xdr:rowOff>
    </xdr:to>
    <xdr:pic>
      <xdr:nvPicPr>
        <xdr:cNvPr id="3" name="Picture 2">
          <a:extLst>
            <a:ext uri="{FF2B5EF4-FFF2-40B4-BE49-F238E27FC236}">
              <a16:creationId xmlns:a16="http://schemas.microsoft.com/office/drawing/2014/main" id="{2527E3D0-B166-340B-F73A-222BD920D231}"/>
            </a:ext>
          </a:extLst>
        </xdr:cNvPr>
        <xdr:cNvPicPr>
          <a:picLocks noChangeAspect="1"/>
        </xdr:cNvPicPr>
      </xdr:nvPicPr>
      <xdr:blipFill>
        <a:blip xmlns:r="http://schemas.openxmlformats.org/officeDocument/2006/relationships" r:embed="rId1"/>
        <a:stretch>
          <a:fillRect/>
        </a:stretch>
      </xdr:blipFill>
      <xdr:spPr>
        <a:xfrm>
          <a:off x="1562101" y="2235200"/>
          <a:ext cx="2590800" cy="1943100"/>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E8CD5-8B4D-5642-A1C5-D1FE1D29DE25}">
  <sheetPr>
    <pageSetUpPr fitToPage="1"/>
  </sheetPr>
  <dimension ref="A1:J13"/>
  <sheetViews>
    <sheetView zoomScale="120" zoomScaleNormal="120" zoomScalePageLayoutView="125" workbookViewId="0">
      <selection activeCell="E3" sqref="E3"/>
    </sheetView>
  </sheetViews>
  <sheetFormatPr defaultColWidth="10.8984375" defaultRowHeight="14.4"/>
  <cols>
    <col min="1" max="1" width="7.59765625" style="9" customWidth="1"/>
    <col min="2" max="2" width="12.59765625" style="9" customWidth="1"/>
    <col min="3" max="3" width="34.3984375" style="9" customWidth="1"/>
    <col min="4" max="4" width="1.09765625" style="9" customWidth="1"/>
    <col min="5" max="5" width="77.3984375" style="9" customWidth="1"/>
    <col min="6" max="16384" width="10.8984375" style="2"/>
  </cols>
  <sheetData>
    <row r="1" spans="1:10" ht="59.1" customHeight="1">
      <c r="A1" s="125" t="s">
        <v>0</v>
      </c>
      <c r="B1" s="126"/>
      <c r="C1" s="126"/>
      <c r="D1" s="126"/>
      <c r="E1" s="126"/>
      <c r="F1" s="1"/>
    </row>
    <row r="2" spans="1:10" ht="26.4">
      <c r="A2" s="3" t="s">
        <v>1</v>
      </c>
      <c r="B2" s="3" t="s">
        <v>2</v>
      </c>
      <c r="C2" s="3" t="s">
        <v>3</v>
      </c>
      <c r="D2" s="3"/>
      <c r="E2" s="3" t="s">
        <v>4</v>
      </c>
      <c r="F2" s="1"/>
      <c r="G2" s="1"/>
      <c r="H2" s="1"/>
      <c r="I2" s="1"/>
      <c r="J2" s="4"/>
    </row>
    <row r="3" spans="1:10" ht="333.9" customHeight="1">
      <c r="A3" s="5" t="s">
        <v>5</v>
      </c>
      <c r="B3" s="5" t="s">
        <v>6</v>
      </c>
      <c r="C3" s="6"/>
      <c r="D3" s="6"/>
      <c r="E3" s="56" t="s">
        <v>7</v>
      </c>
      <c r="F3" s="1"/>
      <c r="G3" s="1"/>
      <c r="H3" s="1"/>
      <c r="I3" s="1"/>
      <c r="J3" s="4"/>
    </row>
    <row r="4" spans="1:10" ht="165" customHeight="1">
      <c r="A4" s="5"/>
      <c r="B4" s="5"/>
      <c r="C4" s="6"/>
      <c r="D4" s="6"/>
      <c r="E4" s="56"/>
      <c r="F4" s="1"/>
      <c r="G4" s="1"/>
      <c r="H4" s="1"/>
      <c r="I4" s="1"/>
      <c r="J4" s="4"/>
    </row>
    <row r="5" spans="1:10" ht="192" customHeight="1">
      <c r="A5" s="5"/>
      <c r="B5" s="5"/>
      <c r="C5" s="6"/>
      <c r="D5" s="6"/>
      <c r="E5" s="7"/>
      <c r="F5" s="1"/>
      <c r="G5" s="1"/>
      <c r="H5" s="1"/>
      <c r="I5" s="1"/>
      <c r="J5" s="4"/>
    </row>
    <row r="6" spans="1:10">
      <c r="A6" s="6"/>
      <c r="B6" s="6"/>
      <c r="C6" s="6"/>
      <c r="D6" s="6"/>
      <c r="E6" s="6"/>
      <c r="F6" s="1"/>
      <c r="G6" s="1"/>
      <c r="H6" s="1"/>
      <c r="I6" s="1"/>
      <c r="J6" s="4"/>
    </row>
    <row r="7" spans="1:10">
      <c r="A7" s="6"/>
      <c r="B7" s="6"/>
      <c r="C7" s="6"/>
      <c r="D7" s="6"/>
      <c r="E7" s="6"/>
      <c r="F7" s="1"/>
      <c r="G7" s="1"/>
      <c r="H7" s="1"/>
      <c r="I7" s="1"/>
      <c r="J7" s="4"/>
    </row>
    <row r="8" spans="1:10">
      <c r="A8" s="6"/>
      <c r="B8" s="6"/>
      <c r="C8" s="6"/>
      <c r="D8" s="6"/>
      <c r="E8" s="6"/>
      <c r="F8" s="1"/>
      <c r="G8" s="1"/>
      <c r="H8" s="1"/>
      <c r="I8" s="1"/>
      <c r="J8" s="4"/>
    </row>
    <row r="9" spans="1:10">
      <c r="A9" s="6"/>
      <c r="B9" s="6"/>
      <c r="C9" s="6"/>
      <c r="D9" s="6"/>
      <c r="E9" s="6"/>
      <c r="F9" s="1"/>
      <c r="G9" s="1"/>
      <c r="H9" s="1"/>
      <c r="I9" s="1"/>
      <c r="J9" s="4"/>
    </row>
    <row r="10" spans="1:10">
      <c r="A10" s="6"/>
      <c r="B10" s="6"/>
      <c r="C10" s="6"/>
      <c r="D10" s="6"/>
      <c r="E10" s="6"/>
      <c r="F10" s="1"/>
      <c r="G10" s="1"/>
      <c r="H10" s="1"/>
      <c r="I10" s="1"/>
      <c r="J10" s="4"/>
    </row>
    <row r="11" spans="1:10">
      <c r="A11" s="6"/>
      <c r="B11" s="6"/>
      <c r="C11" s="6"/>
      <c r="D11" s="6"/>
      <c r="E11" s="6"/>
      <c r="F11" s="1"/>
      <c r="G11" s="1"/>
      <c r="H11" s="1"/>
      <c r="I11" s="1"/>
      <c r="J11" s="4"/>
    </row>
    <row r="12" spans="1:10">
      <c r="A12" s="6"/>
      <c r="B12" s="6"/>
      <c r="C12" s="6"/>
      <c r="D12" s="6"/>
      <c r="E12" s="6"/>
      <c r="F12" s="1"/>
      <c r="G12" s="1"/>
      <c r="H12" s="1"/>
      <c r="I12" s="1"/>
      <c r="J12" s="4"/>
    </row>
    <row r="13" spans="1:10">
      <c r="F13" s="4"/>
      <c r="G13" s="4"/>
      <c r="H13" s="4"/>
      <c r="I13" s="4"/>
      <c r="J13" s="4"/>
    </row>
  </sheetData>
  <mergeCells count="1">
    <mergeCell ref="A1:E1"/>
  </mergeCells>
  <pageMargins left="0.7" right="0.7" top="0.75" bottom="0.75" header="0.3" footer="0.3"/>
  <pageSetup paperSize="9" scale="61" fitToHeight="3"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2C715-2771-754B-B630-0341EEEF4800}">
  <sheetPr>
    <pageSetUpPr fitToPage="1"/>
  </sheetPr>
  <dimension ref="A1:S56"/>
  <sheetViews>
    <sheetView topLeftCell="D9" zoomScale="80" zoomScaleNormal="80" workbookViewId="0">
      <selection activeCell="S30" sqref="S30"/>
    </sheetView>
  </sheetViews>
  <sheetFormatPr defaultColWidth="11" defaultRowHeight="15.6"/>
  <cols>
    <col min="1" max="3" width="8.8984375" style="65" customWidth="1"/>
    <col min="4" max="6" width="22.3984375" style="66" customWidth="1"/>
    <col min="7" max="8" width="8.8984375" style="65" customWidth="1"/>
    <col min="9" max="9" width="8.8984375" style="112" customWidth="1"/>
    <col min="10" max="10" width="18.8984375" style="65" customWidth="1"/>
    <col min="11" max="11" width="15.8984375" style="67" customWidth="1"/>
    <col min="12" max="12" width="15.8984375" style="65" customWidth="1"/>
    <col min="13" max="17" width="15.8984375" style="68" customWidth="1"/>
    <col min="18" max="18" width="49.3984375" style="69" customWidth="1"/>
    <col min="19" max="19" width="66.09765625" customWidth="1"/>
  </cols>
  <sheetData>
    <row r="1" spans="1:19">
      <c r="A1" s="64" t="s">
        <v>8</v>
      </c>
    </row>
    <row r="2" spans="1:19" ht="9.9" customHeight="1"/>
    <row r="3" spans="1:19" ht="18.899999999999999" customHeight="1">
      <c r="A3" s="70" t="s">
        <v>9</v>
      </c>
      <c r="B3" s="70"/>
      <c r="C3" s="71"/>
      <c r="D3" s="72"/>
      <c r="E3" s="73"/>
      <c r="F3" s="73"/>
      <c r="G3" s="74"/>
      <c r="H3" s="74"/>
      <c r="I3" s="113"/>
      <c r="J3" s="76"/>
      <c r="K3" s="77"/>
      <c r="L3" s="78"/>
      <c r="M3" s="79"/>
      <c r="N3" s="79"/>
      <c r="O3" s="79"/>
      <c r="P3" s="79"/>
      <c r="Q3" s="79"/>
      <c r="R3" s="80"/>
    </row>
    <row r="4" spans="1:19" ht="18.899999999999999" customHeight="1">
      <c r="A4" s="81" t="s">
        <v>10</v>
      </c>
      <c r="B4" s="70"/>
      <c r="C4" s="70"/>
      <c r="D4" s="82"/>
      <c r="E4" s="74"/>
      <c r="F4" s="74"/>
      <c r="G4" s="74"/>
      <c r="H4" s="74"/>
      <c r="I4" s="113"/>
      <c r="J4" s="76"/>
      <c r="K4" s="83"/>
      <c r="L4" s="84"/>
      <c r="M4" s="85"/>
      <c r="N4" s="85"/>
      <c r="O4" s="85"/>
      <c r="P4" s="85"/>
      <c r="Q4" s="85"/>
      <c r="R4" s="80"/>
    </row>
    <row r="5" spans="1:19" ht="18.899999999999999" customHeight="1">
      <c r="A5" s="70" t="s">
        <v>11</v>
      </c>
      <c r="B5" s="70"/>
      <c r="C5" s="86"/>
      <c r="D5" s="127"/>
      <c r="E5" s="127"/>
      <c r="F5"/>
      <c r="G5" s="78"/>
      <c r="H5" s="78"/>
      <c r="I5" s="114"/>
      <c r="J5" s="78"/>
      <c r="K5" s="83"/>
      <c r="L5" s="84"/>
      <c r="M5" s="85"/>
      <c r="N5" s="85"/>
      <c r="O5" s="85"/>
      <c r="P5" s="85"/>
      <c r="Q5" s="85"/>
      <c r="R5" s="80"/>
    </row>
    <row r="6" spans="1:19" ht="9.9" customHeight="1">
      <c r="A6" s="78"/>
      <c r="B6" s="78"/>
      <c r="C6" s="78"/>
      <c r="D6" s="75"/>
      <c r="E6" s="75"/>
      <c r="F6" s="75"/>
      <c r="G6" s="78"/>
      <c r="H6" s="78"/>
      <c r="I6" s="114"/>
      <c r="J6" s="78"/>
      <c r="K6" s="83"/>
      <c r="L6" s="84"/>
      <c r="M6" s="85"/>
      <c r="N6" s="85"/>
      <c r="O6" s="85"/>
      <c r="P6" s="85"/>
      <c r="Q6" s="85"/>
      <c r="R6" s="80"/>
    </row>
    <row r="7" spans="1:19" ht="20.399999999999999">
      <c r="A7" s="128" t="s">
        <v>12</v>
      </c>
      <c r="B7" s="128"/>
      <c r="C7" s="87"/>
      <c r="G7" s="76"/>
      <c r="H7" s="76"/>
      <c r="I7" s="115"/>
      <c r="J7" s="76"/>
      <c r="K7" s="83"/>
      <c r="L7" s="84"/>
      <c r="M7" s="88"/>
      <c r="N7" s="88"/>
      <c r="O7" s="88"/>
      <c r="P7" s="88"/>
      <c r="Q7" s="88"/>
      <c r="R7" s="89" t="s">
        <v>13</v>
      </c>
    </row>
    <row r="8" spans="1:19" ht="26.4">
      <c r="A8" s="90" t="s">
        <v>14</v>
      </c>
      <c r="B8" s="90" t="s">
        <v>15</v>
      </c>
      <c r="C8" s="90" t="s">
        <v>16</v>
      </c>
      <c r="D8" s="90" t="s">
        <v>17</v>
      </c>
      <c r="E8" s="90" t="s">
        <v>18</v>
      </c>
      <c r="F8" s="90" t="s">
        <v>19</v>
      </c>
      <c r="G8" s="91" t="s">
        <v>20</v>
      </c>
      <c r="H8" s="91" t="s">
        <v>21</v>
      </c>
      <c r="I8" s="116" t="s">
        <v>22</v>
      </c>
      <c r="J8" s="90" t="s">
        <v>23</v>
      </c>
      <c r="K8" s="92" t="s">
        <v>24</v>
      </c>
      <c r="L8" s="93" t="s">
        <v>25</v>
      </c>
      <c r="M8" s="94" t="s">
        <v>26</v>
      </c>
      <c r="N8" s="94" t="s">
        <v>27</v>
      </c>
      <c r="O8" s="94" t="s">
        <v>28</v>
      </c>
      <c r="P8" s="94" t="s">
        <v>29</v>
      </c>
      <c r="Q8" s="94" t="s">
        <v>30</v>
      </c>
      <c r="R8" s="95" t="s">
        <v>31</v>
      </c>
    </row>
    <row r="9" spans="1:19" ht="51" customHeight="1">
      <c r="A9" s="104">
        <v>1</v>
      </c>
      <c r="B9" s="104">
        <v>1</v>
      </c>
      <c r="C9" s="111">
        <v>1.1000000000000001</v>
      </c>
      <c r="D9" s="105" t="s">
        <v>32</v>
      </c>
      <c r="E9" s="106" t="s">
        <v>33</v>
      </c>
      <c r="F9" s="106" t="s">
        <v>34</v>
      </c>
      <c r="G9" s="107" t="s">
        <v>35</v>
      </c>
      <c r="H9" s="107">
        <v>3</v>
      </c>
      <c r="I9" s="117" t="s">
        <v>36</v>
      </c>
      <c r="J9" s="104" t="s">
        <v>37</v>
      </c>
      <c r="K9" s="108">
        <f>SUM(L9:Q9)</f>
        <v>0</v>
      </c>
      <c r="L9" s="60">
        <v>0</v>
      </c>
      <c r="M9" s="61">
        <v>0</v>
      </c>
      <c r="N9" s="61">
        <v>0</v>
      </c>
      <c r="O9" s="61">
        <v>0</v>
      </c>
      <c r="P9" s="61">
        <v>0</v>
      </c>
      <c r="Q9" s="61">
        <v>0</v>
      </c>
      <c r="R9" s="109" t="s">
        <v>38</v>
      </c>
    </row>
    <row r="10" spans="1:19" ht="92.1" customHeight="1">
      <c r="A10" s="104">
        <v>1</v>
      </c>
      <c r="B10" s="104">
        <v>1</v>
      </c>
      <c r="C10" s="111">
        <v>1.2</v>
      </c>
      <c r="D10" s="105" t="s">
        <v>32</v>
      </c>
      <c r="E10" s="106" t="s">
        <v>39</v>
      </c>
      <c r="F10" s="106" t="s">
        <v>40</v>
      </c>
      <c r="G10" s="107" t="s">
        <v>35</v>
      </c>
      <c r="H10" s="107">
        <v>4</v>
      </c>
      <c r="I10" s="117" t="s">
        <v>36</v>
      </c>
      <c r="J10" s="104" t="s">
        <v>41</v>
      </c>
      <c r="K10" s="108">
        <f t="shared" ref="K10:K16" si="0">SUM(L10:Q10)</f>
        <v>0</v>
      </c>
      <c r="L10" s="60">
        <v>0</v>
      </c>
      <c r="M10" s="61">
        <v>0</v>
      </c>
      <c r="N10" s="61">
        <v>0</v>
      </c>
      <c r="O10" s="61">
        <v>0</v>
      </c>
      <c r="P10" s="61">
        <v>0</v>
      </c>
      <c r="Q10" s="61">
        <v>0</v>
      </c>
      <c r="R10" s="109" t="s">
        <v>42</v>
      </c>
    </row>
    <row r="11" spans="1:19" ht="63" customHeight="1">
      <c r="A11" s="104">
        <v>1</v>
      </c>
      <c r="B11" s="104">
        <v>1</v>
      </c>
      <c r="C11" s="111">
        <v>1.3</v>
      </c>
      <c r="D11" s="105" t="s">
        <v>32</v>
      </c>
      <c r="E11" s="106" t="s">
        <v>39</v>
      </c>
      <c r="F11" s="106" t="s">
        <v>43</v>
      </c>
      <c r="G11" s="107" t="s">
        <v>35</v>
      </c>
      <c r="H11" s="107">
        <v>4</v>
      </c>
      <c r="I11" s="117" t="s">
        <v>36</v>
      </c>
      <c r="J11" s="104" t="s">
        <v>41</v>
      </c>
      <c r="K11" s="108">
        <f t="shared" si="0"/>
        <v>0</v>
      </c>
      <c r="L11" s="60">
        <v>0</v>
      </c>
      <c r="M11" s="61">
        <v>0</v>
      </c>
      <c r="N11" s="61">
        <v>0</v>
      </c>
      <c r="O11" s="61">
        <v>0</v>
      </c>
      <c r="P11" s="61">
        <v>0</v>
      </c>
      <c r="Q11" s="61">
        <v>0</v>
      </c>
      <c r="R11" s="109" t="s">
        <v>44</v>
      </c>
      <c r="S11" s="124"/>
    </row>
    <row r="12" spans="1:19" ht="50.1" customHeight="1">
      <c r="A12" s="104">
        <v>1</v>
      </c>
      <c r="B12" s="104">
        <v>1</v>
      </c>
      <c r="C12" s="111">
        <v>1.5</v>
      </c>
      <c r="D12" s="105" t="s">
        <v>32</v>
      </c>
      <c r="E12" s="106" t="s">
        <v>45</v>
      </c>
      <c r="F12" s="106" t="s">
        <v>46</v>
      </c>
      <c r="G12" s="107" t="s">
        <v>35</v>
      </c>
      <c r="H12" s="107">
        <v>4</v>
      </c>
      <c r="I12" s="117" t="s">
        <v>36</v>
      </c>
      <c r="J12" s="104" t="s">
        <v>37</v>
      </c>
      <c r="K12" s="108">
        <f t="shared" si="0"/>
        <v>0</v>
      </c>
      <c r="L12" s="60">
        <v>0</v>
      </c>
      <c r="M12" s="61">
        <v>0</v>
      </c>
      <c r="N12" s="61">
        <v>0</v>
      </c>
      <c r="O12" s="61">
        <v>0</v>
      </c>
      <c r="P12" s="61">
        <v>0</v>
      </c>
      <c r="Q12" s="61">
        <v>0</v>
      </c>
      <c r="R12" s="109" t="s">
        <v>47</v>
      </c>
    </row>
    <row r="13" spans="1:19" ht="39.6">
      <c r="A13" s="104">
        <v>1</v>
      </c>
      <c r="B13" s="104">
        <v>1</v>
      </c>
      <c r="C13" s="111">
        <v>1.6</v>
      </c>
      <c r="D13" s="105" t="s">
        <v>32</v>
      </c>
      <c r="E13" s="106" t="s">
        <v>33</v>
      </c>
      <c r="F13" s="106" t="s">
        <v>48</v>
      </c>
      <c r="G13" s="107" t="s">
        <v>49</v>
      </c>
      <c r="H13" s="107">
        <v>1</v>
      </c>
      <c r="I13" s="117" t="s">
        <v>36</v>
      </c>
      <c r="J13" s="104" t="s">
        <v>41</v>
      </c>
      <c r="K13" s="108">
        <f t="shared" si="0"/>
        <v>0</v>
      </c>
      <c r="L13" s="60">
        <v>0</v>
      </c>
      <c r="M13" s="61">
        <v>0</v>
      </c>
      <c r="N13" s="61">
        <v>0</v>
      </c>
      <c r="O13" s="61">
        <v>0</v>
      </c>
      <c r="P13" s="61">
        <v>0</v>
      </c>
      <c r="Q13" s="61">
        <v>0</v>
      </c>
      <c r="R13" s="109" t="s">
        <v>50</v>
      </c>
    </row>
    <row r="14" spans="1:19" ht="81.900000000000006" customHeight="1">
      <c r="A14" s="104">
        <v>1</v>
      </c>
      <c r="B14" s="104">
        <v>1</v>
      </c>
      <c r="C14" s="111" t="s">
        <v>51</v>
      </c>
      <c r="D14" s="105" t="s">
        <v>32</v>
      </c>
      <c r="E14" s="106" t="s">
        <v>33</v>
      </c>
      <c r="F14" s="106" t="s">
        <v>52</v>
      </c>
      <c r="G14" s="107" t="s">
        <v>53</v>
      </c>
      <c r="H14" s="107">
        <v>2</v>
      </c>
      <c r="I14" s="117" t="s">
        <v>54</v>
      </c>
      <c r="J14" s="104" t="s">
        <v>41</v>
      </c>
      <c r="K14" s="108">
        <f t="shared" si="0"/>
        <v>0</v>
      </c>
      <c r="L14" s="60">
        <v>0</v>
      </c>
      <c r="M14" s="61">
        <v>0</v>
      </c>
      <c r="N14" s="61">
        <v>0</v>
      </c>
      <c r="O14" s="61">
        <v>0</v>
      </c>
      <c r="P14" s="61">
        <v>0</v>
      </c>
      <c r="Q14" s="61">
        <v>0</v>
      </c>
      <c r="R14" s="109" t="s">
        <v>55</v>
      </c>
    </row>
    <row r="15" spans="1:19" ht="111" customHeight="1">
      <c r="A15" s="104">
        <v>1</v>
      </c>
      <c r="B15" s="104">
        <v>1</v>
      </c>
      <c r="C15" s="111" t="s">
        <v>56</v>
      </c>
      <c r="D15" s="105" t="s">
        <v>32</v>
      </c>
      <c r="E15" s="106" t="s">
        <v>39</v>
      </c>
      <c r="F15" s="106" t="s">
        <v>57</v>
      </c>
      <c r="G15" s="107" t="s">
        <v>49</v>
      </c>
      <c r="H15" s="107">
        <v>1</v>
      </c>
      <c r="I15" s="117" t="s">
        <v>58</v>
      </c>
      <c r="J15" s="104" t="s">
        <v>59</v>
      </c>
      <c r="K15" s="108">
        <f t="shared" si="0"/>
        <v>100000</v>
      </c>
      <c r="L15" s="60">
        <v>0</v>
      </c>
      <c r="M15" s="61">
        <v>100000</v>
      </c>
      <c r="N15" s="61">
        <v>0</v>
      </c>
      <c r="O15" s="61">
        <v>0</v>
      </c>
      <c r="P15" s="61">
        <v>0</v>
      </c>
      <c r="Q15" s="61">
        <v>0</v>
      </c>
      <c r="R15" s="109" t="s">
        <v>60</v>
      </c>
    </row>
    <row r="16" spans="1:19" ht="66.900000000000006" customHeight="1">
      <c r="A16" s="104">
        <v>1</v>
      </c>
      <c r="B16" s="104">
        <v>1</v>
      </c>
      <c r="C16" s="111" t="s">
        <v>61</v>
      </c>
      <c r="D16" s="105" t="s">
        <v>32</v>
      </c>
      <c r="E16" s="106" t="s">
        <v>39</v>
      </c>
      <c r="F16" s="106" t="s">
        <v>43</v>
      </c>
      <c r="G16" s="107" t="s">
        <v>49</v>
      </c>
      <c r="H16" s="107">
        <v>1</v>
      </c>
      <c r="I16" s="117" t="s">
        <v>62</v>
      </c>
      <c r="J16" s="104" t="s">
        <v>59</v>
      </c>
      <c r="K16" s="108">
        <f t="shared" si="0"/>
        <v>0</v>
      </c>
      <c r="L16" s="60">
        <v>0</v>
      </c>
      <c r="M16" s="61">
        <v>0</v>
      </c>
      <c r="N16" s="61">
        <v>0</v>
      </c>
      <c r="O16" s="61">
        <v>0</v>
      </c>
      <c r="P16" s="61">
        <v>0</v>
      </c>
      <c r="Q16" s="61">
        <v>0</v>
      </c>
      <c r="R16" s="109" t="s">
        <v>63</v>
      </c>
    </row>
    <row r="17" spans="1:18" ht="78.900000000000006" customHeight="1">
      <c r="A17" s="104">
        <v>1</v>
      </c>
      <c r="B17" s="104">
        <v>1</v>
      </c>
      <c r="C17" s="111" t="s">
        <v>64</v>
      </c>
      <c r="D17" s="105" t="s">
        <v>32</v>
      </c>
      <c r="E17" s="106" t="s">
        <v>39</v>
      </c>
      <c r="F17" s="106" t="s">
        <v>65</v>
      </c>
      <c r="G17" s="107" t="s">
        <v>49</v>
      </c>
      <c r="H17" s="107">
        <v>1</v>
      </c>
      <c r="I17" s="117" t="s">
        <v>66</v>
      </c>
      <c r="J17" s="104" t="s">
        <v>59</v>
      </c>
      <c r="K17" s="108">
        <f t="shared" ref="K17:K18" si="1">SUM(L17:Q17)</f>
        <v>0</v>
      </c>
      <c r="L17" s="60">
        <v>0</v>
      </c>
      <c r="M17" s="61">
        <v>0</v>
      </c>
      <c r="N17" s="61">
        <v>0</v>
      </c>
      <c r="O17" s="61">
        <v>0</v>
      </c>
      <c r="P17" s="61">
        <v>0</v>
      </c>
      <c r="Q17" s="61">
        <v>0</v>
      </c>
      <c r="R17" s="109" t="s">
        <v>67</v>
      </c>
    </row>
    <row r="18" spans="1:18" ht="52.8">
      <c r="A18" s="104">
        <v>1</v>
      </c>
      <c r="B18" s="104">
        <v>1</v>
      </c>
      <c r="C18" s="111" t="s">
        <v>68</v>
      </c>
      <c r="D18" s="105" t="s">
        <v>32</v>
      </c>
      <c r="E18" s="106" t="s">
        <v>45</v>
      </c>
      <c r="F18" s="106" t="s">
        <v>46</v>
      </c>
      <c r="G18" s="107" t="s">
        <v>49</v>
      </c>
      <c r="H18" s="107">
        <v>1</v>
      </c>
      <c r="I18" s="117" t="s">
        <v>69</v>
      </c>
      <c r="J18" s="104" t="s">
        <v>59</v>
      </c>
      <c r="K18" s="108">
        <f t="shared" si="1"/>
        <v>0</v>
      </c>
      <c r="L18" s="60">
        <v>0</v>
      </c>
      <c r="M18" s="61">
        <v>0</v>
      </c>
      <c r="N18" s="61">
        <v>0</v>
      </c>
      <c r="O18" s="61">
        <v>0</v>
      </c>
      <c r="P18" s="61">
        <v>0</v>
      </c>
      <c r="Q18" s="61">
        <v>0</v>
      </c>
      <c r="R18" s="109" t="s">
        <v>70</v>
      </c>
    </row>
    <row r="19" spans="1:18" ht="38.1" customHeight="1">
      <c r="A19" s="104">
        <v>1</v>
      </c>
      <c r="B19" s="104">
        <v>2</v>
      </c>
      <c r="C19" s="104">
        <v>2.1</v>
      </c>
      <c r="D19" s="105" t="s">
        <v>71</v>
      </c>
      <c r="E19" s="106" t="s">
        <v>72</v>
      </c>
      <c r="F19" s="106" t="s">
        <v>73</v>
      </c>
      <c r="G19" s="107" t="s">
        <v>35</v>
      </c>
      <c r="H19" s="107">
        <v>4</v>
      </c>
      <c r="I19" s="111" t="s">
        <v>36</v>
      </c>
      <c r="J19" s="104" t="s">
        <v>37</v>
      </c>
      <c r="K19" s="108">
        <f t="shared" ref="K19" si="2">SUM(L19:Q19)</f>
        <v>0</v>
      </c>
      <c r="L19" s="60">
        <v>0</v>
      </c>
      <c r="M19" s="61">
        <v>0</v>
      </c>
      <c r="N19" s="61">
        <v>0</v>
      </c>
      <c r="O19" s="61">
        <v>0</v>
      </c>
      <c r="P19" s="61">
        <v>0</v>
      </c>
      <c r="Q19" s="61">
        <v>0</v>
      </c>
      <c r="R19" s="109" t="s">
        <v>74</v>
      </c>
    </row>
    <row r="20" spans="1:18" ht="38.1" customHeight="1">
      <c r="A20" s="104"/>
      <c r="B20" s="104"/>
      <c r="C20" s="104"/>
      <c r="D20" s="105" t="s">
        <v>71</v>
      </c>
      <c r="E20" s="106" t="s">
        <v>75</v>
      </c>
      <c r="F20" s="106" t="s">
        <v>76</v>
      </c>
      <c r="G20" s="107" t="s">
        <v>35</v>
      </c>
      <c r="H20" s="107">
        <v>4</v>
      </c>
      <c r="I20" s="111" t="s">
        <v>36</v>
      </c>
      <c r="J20" s="104" t="s">
        <v>37</v>
      </c>
      <c r="K20" s="108">
        <f t="shared" ref="K20" si="3">SUM(L20:Q20)</f>
        <v>0</v>
      </c>
      <c r="L20" s="60">
        <v>0</v>
      </c>
      <c r="M20" s="61">
        <v>0</v>
      </c>
      <c r="N20" s="61">
        <v>0</v>
      </c>
      <c r="O20" s="61">
        <v>0</v>
      </c>
      <c r="P20" s="61">
        <v>0</v>
      </c>
      <c r="Q20" s="61">
        <v>0</v>
      </c>
      <c r="R20" s="109" t="s">
        <v>77</v>
      </c>
    </row>
    <row r="21" spans="1:18" ht="48.9" customHeight="1">
      <c r="A21" s="104">
        <v>1</v>
      </c>
      <c r="B21" s="104">
        <v>2</v>
      </c>
      <c r="C21" s="104">
        <v>2.2000000000000002</v>
      </c>
      <c r="D21" s="105" t="s">
        <v>71</v>
      </c>
      <c r="E21" s="106" t="s">
        <v>78</v>
      </c>
      <c r="F21" s="106" t="s">
        <v>79</v>
      </c>
      <c r="G21" s="107" t="s">
        <v>35</v>
      </c>
      <c r="H21" s="107">
        <v>4</v>
      </c>
      <c r="I21" s="111" t="s">
        <v>36</v>
      </c>
      <c r="J21" s="104" t="s">
        <v>37</v>
      </c>
      <c r="K21" s="108">
        <f t="shared" ref="K21:K23" si="4">SUM(L21:Q21)</f>
        <v>0</v>
      </c>
      <c r="L21" s="60">
        <v>0</v>
      </c>
      <c r="M21" s="61">
        <v>0</v>
      </c>
      <c r="N21" s="61">
        <v>0</v>
      </c>
      <c r="O21" s="61">
        <v>0</v>
      </c>
      <c r="P21" s="61">
        <v>0</v>
      </c>
      <c r="Q21" s="61">
        <v>0</v>
      </c>
      <c r="R21" s="109" t="s">
        <v>80</v>
      </c>
    </row>
    <row r="22" spans="1:18" ht="54" customHeight="1">
      <c r="A22" s="104">
        <v>1</v>
      </c>
      <c r="B22" s="104">
        <v>2</v>
      </c>
      <c r="C22" s="104">
        <v>2.2000000000000002</v>
      </c>
      <c r="D22" s="105" t="s">
        <v>71</v>
      </c>
      <c r="E22" s="106" t="s">
        <v>78</v>
      </c>
      <c r="F22" s="106" t="s">
        <v>81</v>
      </c>
      <c r="G22" s="107" t="s">
        <v>35</v>
      </c>
      <c r="H22" s="107">
        <v>4</v>
      </c>
      <c r="I22" s="111" t="s">
        <v>36</v>
      </c>
      <c r="J22" s="104" t="s">
        <v>41</v>
      </c>
      <c r="K22" s="108">
        <f t="shared" ref="K22" si="5">SUM(L22:Q22)</f>
        <v>0</v>
      </c>
      <c r="L22" s="60">
        <v>0</v>
      </c>
      <c r="M22" s="61">
        <v>0</v>
      </c>
      <c r="N22" s="61">
        <v>0</v>
      </c>
      <c r="O22" s="61">
        <v>0</v>
      </c>
      <c r="P22" s="61">
        <v>0</v>
      </c>
      <c r="Q22" s="61">
        <v>0</v>
      </c>
      <c r="R22" s="109" t="s">
        <v>82</v>
      </c>
    </row>
    <row r="23" spans="1:18" ht="66" customHeight="1">
      <c r="A23" s="104">
        <v>1</v>
      </c>
      <c r="B23" s="104">
        <v>2</v>
      </c>
      <c r="C23" s="104">
        <v>2.2999999999999998</v>
      </c>
      <c r="D23" s="105" t="s">
        <v>71</v>
      </c>
      <c r="E23" s="106" t="s">
        <v>83</v>
      </c>
      <c r="F23" s="106" t="s">
        <v>84</v>
      </c>
      <c r="G23" s="107" t="s">
        <v>35</v>
      </c>
      <c r="H23" s="107">
        <v>3</v>
      </c>
      <c r="I23" s="117" t="s">
        <v>85</v>
      </c>
      <c r="J23" s="104" t="s">
        <v>59</v>
      </c>
      <c r="K23" s="108">
        <f t="shared" si="4"/>
        <v>5000</v>
      </c>
      <c r="L23" s="60">
        <v>0</v>
      </c>
      <c r="M23" s="61">
        <v>5000</v>
      </c>
      <c r="N23" s="61">
        <v>0</v>
      </c>
      <c r="O23" s="61">
        <v>0</v>
      </c>
      <c r="P23" s="61">
        <v>0</v>
      </c>
      <c r="Q23" s="61">
        <v>0</v>
      </c>
      <c r="R23" s="109" t="s">
        <v>86</v>
      </c>
    </row>
    <row r="24" spans="1:18" ht="78.900000000000006" customHeight="1">
      <c r="A24" s="104">
        <v>1</v>
      </c>
      <c r="B24" s="104">
        <v>2</v>
      </c>
      <c r="C24" s="104">
        <v>2.4</v>
      </c>
      <c r="D24" s="105" t="s">
        <v>71</v>
      </c>
      <c r="E24" s="106" t="s">
        <v>83</v>
      </c>
      <c r="F24" s="106" t="s">
        <v>87</v>
      </c>
      <c r="G24" s="107" t="s">
        <v>35</v>
      </c>
      <c r="H24" s="107">
        <v>4</v>
      </c>
      <c r="I24" s="117" t="s">
        <v>36</v>
      </c>
      <c r="J24" s="104" t="s">
        <v>41</v>
      </c>
      <c r="K24" s="108">
        <f t="shared" ref="K24" si="6">SUM(L24:Q24)</f>
        <v>0</v>
      </c>
      <c r="L24" s="60">
        <v>0</v>
      </c>
      <c r="M24" s="61">
        <v>0</v>
      </c>
      <c r="N24" s="61">
        <v>0</v>
      </c>
      <c r="O24" s="61">
        <v>0</v>
      </c>
      <c r="P24" s="61">
        <v>0</v>
      </c>
      <c r="Q24" s="61">
        <v>0</v>
      </c>
      <c r="R24" s="109" t="s">
        <v>88</v>
      </c>
    </row>
    <row r="25" spans="1:18" ht="52.8">
      <c r="A25" s="104">
        <v>1</v>
      </c>
      <c r="B25" s="104">
        <v>3</v>
      </c>
      <c r="C25" s="104">
        <v>3.1</v>
      </c>
      <c r="D25" s="105" t="s">
        <v>89</v>
      </c>
      <c r="E25" s="106" t="s">
        <v>90</v>
      </c>
      <c r="F25" s="106" t="s">
        <v>91</v>
      </c>
      <c r="G25" s="107" t="s">
        <v>35</v>
      </c>
      <c r="H25" s="107">
        <v>4</v>
      </c>
      <c r="I25" s="117" t="s">
        <v>36</v>
      </c>
      <c r="J25" s="104" t="s">
        <v>92</v>
      </c>
      <c r="K25" s="108">
        <f t="shared" ref="K25" si="7">SUM(L25:Q25)</f>
        <v>0</v>
      </c>
      <c r="L25" s="60">
        <v>0</v>
      </c>
      <c r="M25" s="61">
        <v>0</v>
      </c>
      <c r="N25" s="61">
        <v>0</v>
      </c>
      <c r="O25" s="61">
        <v>0</v>
      </c>
      <c r="P25" s="61">
        <v>0</v>
      </c>
      <c r="Q25" s="61">
        <v>0</v>
      </c>
      <c r="R25" s="120" t="s">
        <v>93</v>
      </c>
    </row>
    <row r="26" spans="1:18" ht="158.4">
      <c r="A26" s="104">
        <v>1</v>
      </c>
      <c r="B26" s="104">
        <v>4</v>
      </c>
      <c r="C26" s="104">
        <v>4.0999999999999996</v>
      </c>
      <c r="D26" s="105" t="s">
        <v>94</v>
      </c>
      <c r="E26" s="106" t="s">
        <v>95</v>
      </c>
      <c r="F26" s="106" t="s">
        <v>96</v>
      </c>
      <c r="G26" s="107" t="s">
        <v>53</v>
      </c>
      <c r="H26" s="107">
        <v>1</v>
      </c>
      <c r="I26" s="117" t="s">
        <v>97</v>
      </c>
      <c r="J26" s="104" t="s">
        <v>98</v>
      </c>
      <c r="K26" s="108">
        <f>SUM(L26:Q26)</f>
        <v>30000</v>
      </c>
      <c r="L26" s="60">
        <v>30000</v>
      </c>
      <c r="M26" s="61">
        <v>0</v>
      </c>
      <c r="N26" s="61">
        <v>0</v>
      </c>
      <c r="O26" s="61">
        <v>0</v>
      </c>
      <c r="P26" s="61">
        <v>0</v>
      </c>
      <c r="Q26" s="61">
        <v>0</v>
      </c>
      <c r="R26" s="109" t="s">
        <v>99</v>
      </c>
    </row>
    <row r="27" spans="1:18" ht="105.6">
      <c r="A27" s="104">
        <v>1</v>
      </c>
      <c r="B27" s="104">
        <v>4</v>
      </c>
      <c r="C27" s="104">
        <v>4.2</v>
      </c>
      <c r="D27" s="105" t="s">
        <v>94</v>
      </c>
      <c r="E27" s="106" t="s">
        <v>100</v>
      </c>
      <c r="F27" s="106" t="s">
        <v>101</v>
      </c>
      <c r="G27" s="107" t="s">
        <v>35</v>
      </c>
      <c r="H27" s="107">
        <v>4</v>
      </c>
      <c r="I27" s="111" t="s">
        <v>36</v>
      </c>
      <c r="J27" s="104" t="s">
        <v>37</v>
      </c>
      <c r="K27" s="108">
        <f t="shared" ref="K27" si="8">SUM(L27:Q27)</f>
        <v>0</v>
      </c>
      <c r="L27" s="60">
        <v>0</v>
      </c>
      <c r="M27" s="61">
        <v>0</v>
      </c>
      <c r="N27" s="61">
        <v>0</v>
      </c>
      <c r="O27" s="61">
        <v>0</v>
      </c>
      <c r="P27" s="61">
        <v>0</v>
      </c>
      <c r="Q27" s="61">
        <v>0</v>
      </c>
      <c r="R27" s="109" t="s">
        <v>102</v>
      </c>
    </row>
    <row r="28" spans="1:18" ht="66.900000000000006" customHeight="1">
      <c r="A28" s="104">
        <v>1</v>
      </c>
      <c r="B28" s="104">
        <v>4</v>
      </c>
      <c r="C28" s="104">
        <v>4.3</v>
      </c>
      <c r="D28" s="105" t="s">
        <v>94</v>
      </c>
      <c r="E28" s="106" t="s">
        <v>100</v>
      </c>
      <c r="F28" s="106" t="s">
        <v>103</v>
      </c>
      <c r="G28" s="107" t="s">
        <v>35</v>
      </c>
      <c r="H28" s="107">
        <v>4</v>
      </c>
      <c r="I28" s="111" t="s">
        <v>36</v>
      </c>
      <c r="J28" s="104" t="s">
        <v>41</v>
      </c>
      <c r="K28" s="108">
        <f t="shared" ref="K28" si="9">SUM(L28:Q28)</f>
        <v>0</v>
      </c>
      <c r="L28" s="60">
        <v>0</v>
      </c>
      <c r="M28" s="61">
        <v>0</v>
      </c>
      <c r="N28" s="61">
        <v>0</v>
      </c>
      <c r="O28" s="61">
        <v>0</v>
      </c>
      <c r="P28" s="61">
        <v>0</v>
      </c>
      <c r="Q28" s="61">
        <v>0</v>
      </c>
      <c r="R28" s="109" t="s">
        <v>104</v>
      </c>
    </row>
    <row r="29" spans="1:18" ht="105.6">
      <c r="A29" s="104">
        <v>1</v>
      </c>
      <c r="B29" s="104">
        <v>5</v>
      </c>
      <c r="C29" s="104">
        <v>5.0999999999999996</v>
      </c>
      <c r="D29" s="105" t="s">
        <v>105</v>
      </c>
      <c r="E29" s="106" t="s">
        <v>106</v>
      </c>
      <c r="F29" s="105" t="s">
        <v>96</v>
      </c>
      <c r="G29" s="107" t="s">
        <v>53</v>
      </c>
      <c r="H29" s="107">
        <v>1</v>
      </c>
      <c r="I29" s="117" t="s">
        <v>107</v>
      </c>
      <c r="J29" s="104" t="s">
        <v>108</v>
      </c>
      <c r="K29" s="108">
        <f t="shared" ref="K29" si="10">SUM(L29:Q29)</f>
        <v>0</v>
      </c>
      <c r="L29" s="60">
        <v>0</v>
      </c>
      <c r="M29" s="61">
        <v>0</v>
      </c>
      <c r="N29" s="61">
        <v>0</v>
      </c>
      <c r="O29" s="61">
        <v>0</v>
      </c>
      <c r="P29" s="61">
        <v>0</v>
      </c>
      <c r="Q29" s="61">
        <v>0</v>
      </c>
      <c r="R29" s="109" t="s">
        <v>109</v>
      </c>
    </row>
    <row r="30" spans="1:18" ht="38.1" customHeight="1">
      <c r="A30" s="104">
        <v>1</v>
      </c>
      <c r="B30" s="104">
        <v>5</v>
      </c>
      <c r="C30" s="104">
        <v>5.2</v>
      </c>
      <c r="D30" s="105" t="s">
        <v>105</v>
      </c>
      <c r="E30" s="106" t="s">
        <v>110</v>
      </c>
      <c r="F30" s="106" t="s">
        <v>91</v>
      </c>
      <c r="G30" s="107" t="s">
        <v>35</v>
      </c>
      <c r="H30" s="107">
        <v>4</v>
      </c>
      <c r="I30" s="118" t="s">
        <v>36</v>
      </c>
      <c r="J30" s="104" t="s">
        <v>41</v>
      </c>
      <c r="K30" s="108">
        <f t="shared" ref="K30:K40" si="11">SUM(L30:Q30)</f>
        <v>0</v>
      </c>
      <c r="L30" s="60">
        <v>0</v>
      </c>
      <c r="M30" s="61">
        <v>0</v>
      </c>
      <c r="N30" s="61">
        <v>0</v>
      </c>
      <c r="O30" s="61">
        <v>0</v>
      </c>
      <c r="P30" s="61">
        <v>0</v>
      </c>
      <c r="Q30" s="61">
        <v>0</v>
      </c>
      <c r="R30" s="109" t="s">
        <v>111</v>
      </c>
    </row>
    <row r="31" spans="1:18" ht="66" customHeight="1">
      <c r="A31" s="104">
        <v>1</v>
      </c>
      <c r="B31" s="104">
        <v>5</v>
      </c>
      <c r="C31" s="104">
        <v>5.3</v>
      </c>
      <c r="D31" s="105" t="s">
        <v>105</v>
      </c>
      <c r="E31" s="106" t="s">
        <v>112</v>
      </c>
      <c r="F31" s="106" t="s">
        <v>79</v>
      </c>
      <c r="G31" s="107" t="s">
        <v>35</v>
      </c>
      <c r="H31" s="107">
        <v>4</v>
      </c>
      <c r="I31" s="118" t="s">
        <v>36</v>
      </c>
      <c r="J31" s="104" t="s">
        <v>41</v>
      </c>
      <c r="K31" s="108">
        <f t="shared" si="11"/>
        <v>0</v>
      </c>
      <c r="L31" s="60">
        <v>0</v>
      </c>
      <c r="M31" s="61">
        <v>0</v>
      </c>
      <c r="N31" s="61">
        <v>0</v>
      </c>
      <c r="O31" s="61">
        <v>0</v>
      </c>
      <c r="P31" s="61">
        <v>0</v>
      </c>
      <c r="Q31" s="61">
        <v>0</v>
      </c>
      <c r="R31" s="109" t="s">
        <v>113</v>
      </c>
    </row>
    <row r="32" spans="1:18" ht="57.9" customHeight="1">
      <c r="A32" s="57">
        <v>1</v>
      </c>
      <c r="B32" s="57">
        <v>6</v>
      </c>
      <c r="C32" s="58">
        <v>6.1</v>
      </c>
      <c r="D32" s="58" t="s">
        <v>114</v>
      </c>
      <c r="E32" s="58" t="s">
        <v>115</v>
      </c>
      <c r="F32" s="106" t="s">
        <v>116</v>
      </c>
      <c r="G32" s="59" t="s">
        <v>35</v>
      </c>
      <c r="H32" s="107">
        <v>4</v>
      </c>
      <c r="I32" s="57" t="s">
        <v>36</v>
      </c>
      <c r="J32" s="104" t="s">
        <v>41</v>
      </c>
      <c r="K32" s="108">
        <f t="shared" si="11"/>
        <v>0</v>
      </c>
      <c r="L32" s="60">
        <v>0</v>
      </c>
      <c r="M32" s="61">
        <v>0</v>
      </c>
      <c r="N32" s="61">
        <v>0</v>
      </c>
      <c r="O32" s="61">
        <v>0</v>
      </c>
      <c r="P32" s="61">
        <v>0</v>
      </c>
      <c r="Q32" s="61">
        <v>0</v>
      </c>
      <c r="R32" s="58" t="s">
        <v>117</v>
      </c>
    </row>
    <row r="33" spans="1:18" ht="42.9" customHeight="1">
      <c r="A33" s="57">
        <v>1</v>
      </c>
      <c r="B33" s="57">
        <v>7</v>
      </c>
      <c r="C33" s="58">
        <v>7.1</v>
      </c>
      <c r="D33" s="58" t="s">
        <v>118</v>
      </c>
      <c r="E33" s="58" t="s">
        <v>119</v>
      </c>
      <c r="F33" s="106" t="s">
        <v>120</v>
      </c>
      <c r="G33" s="59" t="s">
        <v>35</v>
      </c>
      <c r="H33" s="107">
        <v>4</v>
      </c>
      <c r="I33" s="57" t="s">
        <v>36</v>
      </c>
      <c r="J33" s="104" t="s">
        <v>41</v>
      </c>
      <c r="K33" s="108">
        <f t="shared" si="11"/>
        <v>0</v>
      </c>
      <c r="L33" s="60">
        <v>0</v>
      </c>
      <c r="M33" s="61">
        <v>0</v>
      </c>
      <c r="N33" s="61">
        <v>0</v>
      </c>
      <c r="O33" s="61">
        <v>0</v>
      </c>
      <c r="P33" s="61">
        <v>0</v>
      </c>
      <c r="Q33" s="61">
        <v>0</v>
      </c>
      <c r="R33" s="58" t="s">
        <v>121</v>
      </c>
    </row>
    <row r="34" spans="1:18" ht="42" customHeight="1">
      <c r="A34" s="57">
        <v>1</v>
      </c>
      <c r="B34" s="57">
        <v>7</v>
      </c>
      <c r="C34" s="58">
        <v>7.2</v>
      </c>
      <c r="D34" s="58" t="s">
        <v>118</v>
      </c>
      <c r="E34" s="110" t="s">
        <v>122</v>
      </c>
      <c r="F34" s="106" t="s">
        <v>123</v>
      </c>
      <c r="G34" s="59" t="s">
        <v>35</v>
      </c>
      <c r="H34" s="107">
        <v>4</v>
      </c>
      <c r="I34" s="57" t="s">
        <v>36</v>
      </c>
      <c r="J34" s="104" t="s">
        <v>37</v>
      </c>
      <c r="K34" s="108">
        <f t="shared" si="11"/>
        <v>0</v>
      </c>
      <c r="L34" s="60">
        <v>0</v>
      </c>
      <c r="M34" s="61">
        <v>0</v>
      </c>
      <c r="N34" s="61">
        <v>0</v>
      </c>
      <c r="O34" s="61">
        <v>0</v>
      </c>
      <c r="P34" s="61">
        <v>0</v>
      </c>
      <c r="Q34" s="61">
        <v>0</v>
      </c>
      <c r="R34" s="58" t="s">
        <v>124</v>
      </c>
    </row>
    <row r="35" spans="1:18" ht="45" customHeight="1">
      <c r="A35" s="57">
        <v>1</v>
      </c>
      <c r="B35" s="57">
        <v>7</v>
      </c>
      <c r="C35" s="58">
        <v>7.3</v>
      </c>
      <c r="D35" s="58" t="s">
        <v>118</v>
      </c>
      <c r="E35" s="110" t="s">
        <v>125</v>
      </c>
      <c r="F35" s="106" t="s">
        <v>126</v>
      </c>
      <c r="G35" s="59" t="s">
        <v>35</v>
      </c>
      <c r="H35" s="107">
        <v>4</v>
      </c>
      <c r="I35" s="57" t="s">
        <v>36</v>
      </c>
      <c r="J35" s="104" t="s">
        <v>41</v>
      </c>
      <c r="K35" s="108">
        <f t="shared" si="11"/>
        <v>0</v>
      </c>
      <c r="L35" s="60">
        <v>0</v>
      </c>
      <c r="M35" s="61">
        <v>0</v>
      </c>
      <c r="N35" s="61">
        <v>0</v>
      </c>
      <c r="O35" s="61">
        <v>0</v>
      </c>
      <c r="P35" s="61">
        <v>0</v>
      </c>
      <c r="Q35" s="61">
        <v>0</v>
      </c>
      <c r="R35" s="58" t="s">
        <v>127</v>
      </c>
    </row>
    <row r="36" spans="1:18" ht="27.9" customHeight="1">
      <c r="A36" s="57">
        <v>1</v>
      </c>
      <c r="B36" s="57">
        <v>7</v>
      </c>
      <c r="C36" s="58">
        <v>7.4</v>
      </c>
      <c r="D36" s="58" t="s">
        <v>118</v>
      </c>
      <c r="E36" s="58" t="s">
        <v>128</v>
      </c>
      <c r="F36" s="106" t="s">
        <v>129</v>
      </c>
      <c r="G36" s="59" t="s">
        <v>35</v>
      </c>
      <c r="H36" s="107">
        <v>4</v>
      </c>
      <c r="I36" s="57" t="s">
        <v>36</v>
      </c>
      <c r="J36" s="104" t="s">
        <v>37</v>
      </c>
      <c r="K36" s="108">
        <f t="shared" si="11"/>
        <v>0</v>
      </c>
      <c r="L36" s="60">
        <v>0</v>
      </c>
      <c r="M36" s="61">
        <v>0</v>
      </c>
      <c r="N36" s="61">
        <v>0</v>
      </c>
      <c r="O36" s="61">
        <v>0</v>
      </c>
      <c r="P36" s="61">
        <v>0</v>
      </c>
      <c r="Q36" s="61">
        <v>0</v>
      </c>
      <c r="R36" s="58" t="s">
        <v>130</v>
      </c>
    </row>
    <row r="37" spans="1:18" ht="54" customHeight="1">
      <c r="A37" s="57">
        <v>1</v>
      </c>
      <c r="B37" s="57">
        <v>7</v>
      </c>
      <c r="C37" s="58">
        <v>7.5</v>
      </c>
      <c r="D37" s="58" t="s">
        <v>118</v>
      </c>
      <c r="E37" s="58" t="s">
        <v>131</v>
      </c>
      <c r="F37" s="106" t="s">
        <v>132</v>
      </c>
      <c r="G37" s="59" t="s">
        <v>53</v>
      </c>
      <c r="H37" s="107">
        <v>3</v>
      </c>
      <c r="I37" s="57" t="s">
        <v>36</v>
      </c>
      <c r="J37" s="104" t="s">
        <v>59</v>
      </c>
      <c r="K37" s="108">
        <f t="shared" si="11"/>
        <v>350</v>
      </c>
      <c r="L37" s="60">
        <v>0</v>
      </c>
      <c r="M37" s="61">
        <v>0</v>
      </c>
      <c r="N37" s="61">
        <v>0</v>
      </c>
      <c r="O37" s="61">
        <v>350</v>
      </c>
      <c r="P37" s="61">
        <v>0</v>
      </c>
      <c r="Q37" s="61">
        <v>0</v>
      </c>
      <c r="R37" s="58" t="s">
        <v>133</v>
      </c>
    </row>
    <row r="38" spans="1:18" ht="36.9" customHeight="1">
      <c r="A38" s="57">
        <v>1</v>
      </c>
      <c r="B38" s="57">
        <v>8</v>
      </c>
      <c r="C38" s="58">
        <v>8.1999999999999993</v>
      </c>
      <c r="D38" s="58" t="s">
        <v>134</v>
      </c>
      <c r="E38" s="110" t="s">
        <v>135</v>
      </c>
      <c r="F38" s="106" t="s">
        <v>136</v>
      </c>
      <c r="G38" s="59" t="s">
        <v>35</v>
      </c>
      <c r="H38" s="107">
        <v>4</v>
      </c>
      <c r="I38" s="57" t="s">
        <v>36</v>
      </c>
      <c r="J38" s="104" t="s">
        <v>37</v>
      </c>
      <c r="K38" s="108">
        <f t="shared" si="11"/>
        <v>0</v>
      </c>
      <c r="L38" s="60">
        <v>0</v>
      </c>
      <c r="M38" s="61">
        <v>0</v>
      </c>
      <c r="N38" s="61">
        <v>0</v>
      </c>
      <c r="O38" s="61">
        <v>0</v>
      </c>
      <c r="P38" s="61">
        <v>0</v>
      </c>
      <c r="Q38" s="61">
        <v>0</v>
      </c>
      <c r="R38" s="58" t="s">
        <v>137</v>
      </c>
    </row>
    <row r="39" spans="1:18" ht="69" customHeight="1">
      <c r="A39" s="57">
        <v>1</v>
      </c>
      <c r="B39" s="57">
        <v>8</v>
      </c>
      <c r="C39" s="58">
        <v>8.3000000000000007</v>
      </c>
      <c r="D39" s="58" t="s">
        <v>134</v>
      </c>
      <c r="E39" s="110" t="s">
        <v>138</v>
      </c>
      <c r="F39" s="106" t="s">
        <v>139</v>
      </c>
      <c r="G39" s="59" t="s">
        <v>53</v>
      </c>
      <c r="H39" s="107">
        <v>3</v>
      </c>
      <c r="I39" s="121" t="s">
        <v>140</v>
      </c>
      <c r="J39" s="104" t="s">
        <v>59</v>
      </c>
      <c r="K39" s="108">
        <f t="shared" si="11"/>
        <v>14000</v>
      </c>
      <c r="L39" s="60">
        <v>0</v>
      </c>
      <c r="M39" s="61">
        <v>0</v>
      </c>
      <c r="N39" s="61">
        <v>0</v>
      </c>
      <c r="O39" s="61">
        <v>9500</v>
      </c>
      <c r="P39" s="61">
        <v>4500</v>
      </c>
      <c r="Q39" s="61">
        <v>0</v>
      </c>
      <c r="R39" s="58" t="s">
        <v>141</v>
      </c>
    </row>
    <row r="40" spans="1:18" ht="33" customHeight="1">
      <c r="A40" s="57">
        <v>1</v>
      </c>
      <c r="B40" s="57">
        <v>8</v>
      </c>
      <c r="C40" s="58">
        <v>8.4</v>
      </c>
      <c r="D40" s="58" t="s">
        <v>134</v>
      </c>
      <c r="E40" s="58" t="s">
        <v>142</v>
      </c>
      <c r="F40" s="106" t="s">
        <v>143</v>
      </c>
      <c r="G40" s="59" t="s">
        <v>35</v>
      </c>
      <c r="H40" s="107">
        <v>4</v>
      </c>
      <c r="I40" s="57" t="s">
        <v>36</v>
      </c>
      <c r="J40" s="104" t="s">
        <v>37</v>
      </c>
      <c r="K40" s="108">
        <f t="shared" si="11"/>
        <v>0</v>
      </c>
      <c r="L40" s="60">
        <v>0</v>
      </c>
      <c r="M40" s="61">
        <v>0</v>
      </c>
      <c r="N40" s="61">
        <v>0</v>
      </c>
      <c r="O40" s="61">
        <v>0</v>
      </c>
      <c r="P40" s="61">
        <v>0</v>
      </c>
      <c r="Q40" s="61">
        <v>0</v>
      </c>
      <c r="R40" s="58" t="s">
        <v>144</v>
      </c>
    </row>
    <row r="41" spans="1:18" ht="105.9" customHeight="1">
      <c r="A41" s="57">
        <v>1</v>
      </c>
      <c r="B41" s="57">
        <v>9</v>
      </c>
      <c r="C41" s="58">
        <v>9.1</v>
      </c>
      <c r="D41" s="58" t="s">
        <v>145</v>
      </c>
      <c r="E41" s="58" t="s">
        <v>146</v>
      </c>
      <c r="F41" s="106" t="s">
        <v>147</v>
      </c>
      <c r="G41" s="59" t="s">
        <v>35</v>
      </c>
      <c r="H41" s="122">
        <v>4</v>
      </c>
      <c r="I41" s="57" t="s">
        <v>36</v>
      </c>
      <c r="J41" s="104" t="s">
        <v>148</v>
      </c>
      <c r="K41" s="108">
        <f t="shared" ref="K41" si="12">SUM(L41:Q41)</f>
        <v>10000</v>
      </c>
      <c r="L41" s="60">
        <v>0</v>
      </c>
      <c r="M41" s="61">
        <v>0</v>
      </c>
      <c r="N41" s="61">
        <v>0</v>
      </c>
      <c r="O41" s="61">
        <v>0</v>
      </c>
      <c r="P41" s="61">
        <v>5000</v>
      </c>
      <c r="Q41" s="61">
        <v>5000</v>
      </c>
      <c r="R41" s="123" t="s">
        <v>149</v>
      </c>
    </row>
    <row r="42" spans="1:18" ht="52.8">
      <c r="A42" s="57">
        <v>1</v>
      </c>
      <c r="B42" s="57">
        <v>10</v>
      </c>
      <c r="C42" s="58">
        <v>10.1</v>
      </c>
      <c r="D42" s="58" t="s">
        <v>150</v>
      </c>
      <c r="E42" s="58" t="s">
        <v>151</v>
      </c>
      <c r="F42" s="106" t="s">
        <v>152</v>
      </c>
      <c r="G42" s="59" t="s">
        <v>35</v>
      </c>
      <c r="H42" s="122">
        <v>4</v>
      </c>
      <c r="I42" s="57" t="s">
        <v>36</v>
      </c>
      <c r="J42" s="104" t="s">
        <v>41</v>
      </c>
      <c r="K42" s="108">
        <f t="shared" ref="K42:K45" si="13">SUM(L42:Q42)</f>
        <v>0</v>
      </c>
      <c r="L42" s="60">
        <v>0</v>
      </c>
      <c r="M42" s="61">
        <v>0</v>
      </c>
      <c r="N42" s="61">
        <v>0</v>
      </c>
      <c r="O42" s="61">
        <v>0</v>
      </c>
      <c r="P42" s="61">
        <v>0</v>
      </c>
      <c r="Q42" s="61">
        <v>0</v>
      </c>
      <c r="R42" s="58" t="s">
        <v>153</v>
      </c>
    </row>
    <row r="43" spans="1:18" ht="52.8">
      <c r="A43" s="57">
        <v>1</v>
      </c>
      <c r="B43" s="57">
        <v>10</v>
      </c>
      <c r="C43" s="58">
        <v>10.199999999999999</v>
      </c>
      <c r="D43" s="58" t="s">
        <v>150</v>
      </c>
      <c r="E43" s="58" t="s">
        <v>151</v>
      </c>
      <c r="F43" s="106" t="s">
        <v>154</v>
      </c>
      <c r="G43" s="59" t="s">
        <v>35</v>
      </c>
      <c r="H43" s="122">
        <v>3</v>
      </c>
      <c r="I43" s="57" t="s">
        <v>36</v>
      </c>
      <c r="J43" s="104" t="s">
        <v>59</v>
      </c>
      <c r="K43" s="108">
        <f t="shared" si="13"/>
        <v>1000</v>
      </c>
      <c r="L43" s="60">
        <v>0</v>
      </c>
      <c r="M43" s="61">
        <v>0</v>
      </c>
      <c r="N43" s="61">
        <v>0</v>
      </c>
      <c r="O43" s="61">
        <v>0</v>
      </c>
      <c r="P43" s="61">
        <v>1000</v>
      </c>
      <c r="Q43" s="61">
        <v>0</v>
      </c>
      <c r="R43" s="58" t="s">
        <v>155</v>
      </c>
    </row>
    <row r="44" spans="1:18" ht="38.1" customHeight="1">
      <c r="A44" s="57">
        <v>1</v>
      </c>
      <c r="B44" s="57">
        <v>10</v>
      </c>
      <c r="C44" s="58">
        <v>10.3</v>
      </c>
      <c r="D44" s="58" t="s">
        <v>150</v>
      </c>
      <c r="E44" s="58" t="s">
        <v>151</v>
      </c>
      <c r="F44" s="106" t="s">
        <v>156</v>
      </c>
      <c r="G44" s="59" t="s">
        <v>35</v>
      </c>
      <c r="H44" s="122">
        <v>4</v>
      </c>
      <c r="I44" s="57" t="s">
        <v>36</v>
      </c>
      <c r="J44" s="104" t="s">
        <v>37</v>
      </c>
      <c r="K44" s="108">
        <f t="shared" si="13"/>
        <v>0</v>
      </c>
      <c r="L44" s="60">
        <v>0</v>
      </c>
      <c r="M44" s="61">
        <v>0</v>
      </c>
      <c r="N44" s="61">
        <v>0</v>
      </c>
      <c r="O44" s="61">
        <v>0</v>
      </c>
      <c r="P44" s="61">
        <v>0</v>
      </c>
      <c r="Q44" s="61">
        <v>0</v>
      </c>
      <c r="R44" s="58" t="s">
        <v>157</v>
      </c>
    </row>
    <row r="45" spans="1:18" ht="39.6">
      <c r="A45" s="57">
        <v>1</v>
      </c>
      <c r="B45" s="57">
        <v>10</v>
      </c>
      <c r="C45" s="58">
        <v>10.4</v>
      </c>
      <c r="D45" s="58" t="s">
        <v>150</v>
      </c>
      <c r="E45" s="58" t="s">
        <v>151</v>
      </c>
      <c r="F45" s="106" t="s">
        <v>158</v>
      </c>
      <c r="G45" s="59" t="s">
        <v>35</v>
      </c>
      <c r="H45" s="122">
        <v>4</v>
      </c>
      <c r="I45" s="57" t="s">
        <v>36</v>
      </c>
      <c r="J45" s="104" t="s">
        <v>37</v>
      </c>
      <c r="K45" s="108">
        <f t="shared" si="13"/>
        <v>0</v>
      </c>
      <c r="L45" s="60">
        <v>0</v>
      </c>
      <c r="M45" s="61">
        <v>0</v>
      </c>
      <c r="N45" s="61">
        <v>0</v>
      </c>
      <c r="O45" s="61">
        <v>0</v>
      </c>
      <c r="P45" s="61">
        <v>0</v>
      </c>
      <c r="Q45" s="61">
        <v>0</v>
      </c>
      <c r="R45" s="58" t="s">
        <v>159</v>
      </c>
    </row>
    <row r="46" spans="1:18" ht="79.2">
      <c r="A46" s="57">
        <v>1</v>
      </c>
      <c r="B46" s="57">
        <v>11</v>
      </c>
      <c r="C46" s="58">
        <v>11.1</v>
      </c>
      <c r="D46" s="58" t="s">
        <v>160</v>
      </c>
      <c r="E46" s="58" t="s">
        <v>161</v>
      </c>
      <c r="F46" s="106" t="s">
        <v>162</v>
      </c>
      <c r="G46" s="59" t="s">
        <v>35</v>
      </c>
      <c r="H46" s="122">
        <v>3</v>
      </c>
      <c r="I46" s="121" t="s">
        <v>163</v>
      </c>
      <c r="J46" s="104" t="s">
        <v>98</v>
      </c>
      <c r="K46" s="108">
        <f t="shared" ref="K46:K49" si="14">SUM(L46:Q46)</f>
        <v>10000</v>
      </c>
      <c r="L46" s="60">
        <v>0</v>
      </c>
      <c r="M46" s="61">
        <v>0</v>
      </c>
      <c r="N46" s="61">
        <v>10000</v>
      </c>
      <c r="O46" s="61">
        <v>0</v>
      </c>
      <c r="P46" s="61">
        <v>0</v>
      </c>
      <c r="Q46" s="61">
        <v>0</v>
      </c>
      <c r="R46" s="58" t="s">
        <v>164</v>
      </c>
    </row>
    <row r="47" spans="1:18" ht="39.6">
      <c r="A47" s="57">
        <v>1</v>
      </c>
      <c r="B47" s="57">
        <v>11</v>
      </c>
      <c r="C47" s="58">
        <v>11.2</v>
      </c>
      <c r="D47" s="58" t="s">
        <v>160</v>
      </c>
      <c r="E47" s="58" t="s">
        <v>161</v>
      </c>
      <c r="F47" s="106" t="s">
        <v>73</v>
      </c>
      <c r="G47" s="59" t="s">
        <v>35</v>
      </c>
      <c r="H47" s="122">
        <v>3</v>
      </c>
      <c r="I47" s="57" t="s">
        <v>36</v>
      </c>
      <c r="J47" s="104" t="s">
        <v>41</v>
      </c>
      <c r="K47" s="108">
        <f t="shared" ref="K47" si="15">SUM(L47:Q47)</f>
        <v>0</v>
      </c>
      <c r="L47" s="60">
        <v>0</v>
      </c>
      <c r="M47" s="61">
        <v>0</v>
      </c>
      <c r="N47" s="61">
        <v>0</v>
      </c>
      <c r="O47" s="61">
        <v>0</v>
      </c>
      <c r="P47" s="61">
        <v>0</v>
      </c>
      <c r="Q47" s="61">
        <v>0</v>
      </c>
      <c r="R47" s="58" t="s">
        <v>165</v>
      </c>
    </row>
    <row r="48" spans="1:18" ht="39.6">
      <c r="A48" s="57">
        <v>1</v>
      </c>
      <c r="B48" s="57">
        <v>11</v>
      </c>
      <c r="C48" s="58">
        <v>11.2</v>
      </c>
      <c r="D48" s="58" t="s">
        <v>160</v>
      </c>
      <c r="E48" s="58" t="s">
        <v>166</v>
      </c>
      <c r="F48" s="106" t="s">
        <v>167</v>
      </c>
      <c r="G48" s="59" t="s">
        <v>35</v>
      </c>
      <c r="H48" s="122">
        <v>4</v>
      </c>
      <c r="I48" s="57" t="s">
        <v>36</v>
      </c>
      <c r="J48" s="104" t="s">
        <v>37</v>
      </c>
      <c r="K48" s="108">
        <f t="shared" ref="K48" si="16">SUM(L48:Q48)</f>
        <v>0</v>
      </c>
      <c r="L48" s="60">
        <v>0</v>
      </c>
      <c r="M48" s="61">
        <v>0</v>
      </c>
      <c r="N48" s="61">
        <v>0</v>
      </c>
      <c r="O48" s="61">
        <v>0</v>
      </c>
      <c r="P48" s="61">
        <v>0</v>
      </c>
      <c r="Q48" s="61">
        <v>0</v>
      </c>
      <c r="R48" s="58" t="s">
        <v>168</v>
      </c>
    </row>
    <row r="49" spans="1:18" ht="33" customHeight="1">
      <c r="A49" s="57">
        <v>1</v>
      </c>
      <c r="B49" s="57">
        <v>11</v>
      </c>
      <c r="C49" s="58">
        <v>11.3</v>
      </c>
      <c r="D49" s="58" t="s">
        <v>160</v>
      </c>
      <c r="E49" s="58" t="s">
        <v>169</v>
      </c>
      <c r="F49" s="106" t="s">
        <v>170</v>
      </c>
      <c r="G49" s="59" t="s">
        <v>35</v>
      </c>
      <c r="H49" s="122">
        <v>4</v>
      </c>
      <c r="I49" s="57" t="s">
        <v>36</v>
      </c>
      <c r="J49" s="104" t="s">
        <v>37</v>
      </c>
      <c r="K49" s="108">
        <f t="shared" si="14"/>
        <v>0</v>
      </c>
      <c r="L49" s="60">
        <v>0</v>
      </c>
      <c r="M49" s="61">
        <v>0</v>
      </c>
      <c r="N49" s="61">
        <v>0</v>
      </c>
      <c r="O49" s="61">
        <v>0</v>
      </c>
      <c r="P49" s="61">
        <v>0</v>
      </c>
      <c r="Q49" s="61">
        <v>0</v>
      </c>
      <c r="R49" s="58" t="s">
        <v>171</v>
      </c>
    </row>
    <row r="50" spans="1:18" ht="6" customHeight="1">
      <c r="A50" s="96"/>
      <c r="B50" s="96"/>
      <c r="C50" s="96"/>
      <c r="D50" s="97"/>
      <c r="E50" s="75"/>
      <c r="F50" s="75"/>
      <c r="G50" s="98"/>
      <c r="H50" s="98"/>
      <c r="I50" s="119"/>
      <c r="J50" s="96"/>
      <c r="K50" s="99"/>
      <c r="L50" s="62"/>
      <c r="M50" s="63"/>
      <c r="N50" s="63"/>
      <c r="O50" s="63"/>
      <c r="P50" s="63"/>
      <c r="Q50" s="63"/>
      <c r="R50" s="100"/>
    </row>
    <row r="51" spans="1:18">
      <c r="A51" s="96"/>
      <c r="B51" s="96"/>
      <c r="C51" s="96"/>
      <c r="D51" s="97"/>
      <c r="E51" s="75"/>
      <c r="F51" s="75"/>
      <c r="G51" s="98"/>
      <c r="H51" s="98"/>
      <c r="I51" s="119"/>
      <c r="J51" s="96"/>
      <c r="K51" s="101">
        <f t="shared" ref="K51:Q51" si="17">SUBTOTAL(9,K9:K49)</f>
        <v>170350</v>
      </c>
      <c r="L51" s="102">
        <f t="shared" si="17"/>
        <v>30000</v>
      </c>
      <c r="M51" s="103">
        <f t="shared" si="17"/>
        <v>105000</v>
      </c>
      <c r="N51" s="103">
        <f t="shared" si="17"/>
        <v>10000</v>
      </c>
      <c r="O51" s="103">
        <f t="shared" si="17"/>
        <v>9850</v>
      </c>
      <c r="P51" s="103">
        <f t="shared" si="17"/>
        <v>10500</v>
      </c>
      <c r="Q51" s="103">
        <f t="shared" si="17"/>
        <v>5000</v>
      </c>
      <c r="R51" s="100"/>
    </row>
    <row r="52" spans="1:18">
      <c r="A52" s="96"/>
      <c r="B52" s="96"/>
      <c r="C52" s="96"/>
      <c r="D52" s="97"/>
      <c r="E52" s="75"/>
      <c r="F52" s="75"/>
      <c r="G52" s="98"/>
      <c r="H52" s="98"/>
      <c r="I52" s="119"/>
      <c r="J52" s="96"/>
      <c r="K52" s="129" t="s">
        <v>172</v>
      </c>
      <c r="L52" s="129"/>
      <c r="M52" s="129"/>
      <c r="N52" s="129"/>
      <c r="O52" s="129"/>
      <c r="P52" s="129"/>
      <c r="Q52" s="129"/>
      <c r="R52" s="100"/>
    </row>
    <row r="53" spans="1:18">
      <c r="A53" s="96"/>
      <c r="B53" s="96"/>
      <c r="C53" s="96"/>
      <c r="D53" s="97"/>
      <c r="E53" s="75"/>
      <c r="F53" s="75"/>
      <c r="G53" s="98"/>
      <c r="H53" s="98"/>
      <c r="I53" s="119"/>
      <c r="J53" s="96"/>
      <c r="K53" s="129"/>
      <c r="L53" s="129"/>
      <c r="M53" s="129"/>
      <c r="N53" s="129"/>
      <c r="O53" s="129"/>
      <c r="P53" s="129"/>
      <c r="Q53" s="129"/>
      <c r="R53" s="100"/>
    </row>
    <row r="54" spans="1:18">
      <c r="A54" s="96"/>
      <c r="B54" s="96"/>
      <c r="C54" s="96"/>
      <c r="D54" s="97"/>
      <c r="E54" s="75"/>
      <c r="F54" s="75"/>
      <c r="G54" s="98"/>
      <c r="H54" s="98"/>
      <c r="I54" s="119"/>
      <c r="J54" s="96"/>
      <c r="K54" s="129"/>
      <c r="L54" s="129"/>
      <c r="M54" s="129"/>
      <c r="N54" s="129"/>
      <c r="O54" s="129"/>
      <c r="P54" s="129"/>
      <c r="Q54" s="129"/>
      <c r="R54" s="100"/>
    </row>
    <row r="55" spans="1:18">
      <c r="A55" s="96"/>
      <c r="B55" s="96"/>
      <c r="C55" s="96"/>
      <c r="D55" s="97"/>
      <c r="E55" s="75"/>
      <c r="F55" s="75"/>
      <c r="G55" s="98"/>
      <c r="H55" s="98"/>
      <c r="I55" s="119"/>
      <c r="J55" s="96"/>
      <c r="K55" s="129"/>
      <c r="L55" s="129"/>
      <c r="M55" s="129"/>
      <c r="N55" s="129"/>
      <c r="O55" s="129"/>
      <c r="P55" s="129"/>
      <c r="Q55" s="129"/>
      <c r="R55" s="100"/>
    </row>
    <row r="56" spans="1:18">
      <c r="A56" s="96"/>
      <c r="B56" s="96"/>
      <c r="C56" s="96"/>
      <c r="D56" s="97"/>
      <c r="E56" s="75"/>
      <c r="F56" s="75"/>
      <c r="G56" s="98"/>
      <c r="H56" s="98"/>
      <c r="I56" s="119"/>
      <c r="J56" s="96"/>
      <c r="K56" s="99"/>
      <c r="L56" s="62"/>
      <c r="M56" s="63"/>
      <c r="N56" s="63"/>
      <c r="O56" s="63"/>
      <c r="P56" s="63"/>
      <c r="Q56" s="63"/>
      <c r="R56" s="100"/>
    </row>
  </sheetData>
  <autoFilter ref="A8:R49" xr:uid="{F6F2C715-2771-754B-B630-0341EEEF4800}"/>
  <mergeCells count="3">
    <mergeCell ref="D5:E5"/>
    <mergeCell ref="A7:B7"/>
    <mergeCell ref="K52:Q55"/>
  </mergeCells>
  <pageMargins left="0.7" right="0.7" top="0.75" bottom="0.75" header="0.3" footer="0.3"/>
  <pageSetup paperSize="9" scale="40" fitToHeight="8" orientation="landscape" r:id="rId1"/>
  <ignoredErrors>
    <ignoredError sqref="C14:C18" numberStoredAsText="1"/>
  </ignoredErrors>
  <extLst>
    <ext xmlns:x14="http://schemas.microsoft.com/office/spreadsheetml/2009/9/main" uri="{CCE6A557-97BC-4b89-ADB6-D9C93CAAB3DF}">
      <x14:dataValidations xmlns:xm="http://schemas.microsoft.com/office/excel/2006/main" count="6">
        <x14:dataValidation type="list" allowBlank="1" showInputMessage="1" showErrorMessage="1" xr:uid="{9A8AA596-31B7-4A48-BD96-508F60E8BB57}">
          <x14:formula1>
            <xm:f>Lists!$E$2:$E$12</xm:f>
          </x14:formula1>
          <xm:sqref>J27:J28 J30:J31 J50:J1048576 J8:J25</xm:sqref>
        </x14:dataValidation>
        <x14:dataValidation type="list" allowBlank="1" showInputMessage="1" showErrorMessage="1" xr:uid="{A1BC095F-66F9-594A-A07A-A034A334C1D7}">
          <x14:formula1>
            <xm:f>Lists!$F$2:$F$26</xm:f>
          </x14:formula1>
          <xm:sqref>A50:A1048576 B9:B18 A8:A31</xm:sqref>
        </x14:dataValidation>
        <x14:dataValidation type="list" allowBlank="1" showInputMessage="1" showErrorMessage="1" xr:uid="{78F75BDD-6829-9642-8507-12A49D2F1EB8}">
          <x14:formula1>
            <xm:f>Lists!$C$2:$C$8</xm:f>
          </x14:formula1>
          <xm:sqref>G1:G1048576</xm:sqref>
        </x14:dataValidation>
        <x14:dataValidation type="list" allowBlank="1" showInputMessage="1" showErrorMessage="1" xr:uid="{C3DB569C-B50D-504C-9040-65BDF219FEA8}">
          <x14:formula1>
            <xm:f>Lists!$D$2:$D$6</xm:f>
          </x14:formula1>
          <xm:sqref>H1:H1048576</xm:sqref>
        </x14:dataValidation>
        <x14:dataValidation type="list" allowBlank="1" showInputMessage="1" showErrorMessage="1" xr:uid="{69537265-6055-AA4C-A8CF-139E5F0667E8}">
          <x14:formula1>
            <xm:f>Lists!$B$2:$B$50</xm:f>
          </x14:formula1>
          <xm:sqref>E1:E1048576</xm:sqref>
        </x14:dataValidation>
        <x14:dataValidation type="list" allowBlank="1" showInputMessage="1" showErrorMessage="1" xr:uid="{8335ACBA-439F-4E46-BE91-BC615EA237B9}">
          <x14:formula1>
            <xm:f>Lists!$A$2:$A$13</xm:f>
          </x14:formula1>
          <xm:sqref>D1:D1048576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87F13-6186-6640-8595-F77A6AA5F074}">
  <sheetPr>
    <pageSetUpPr fitToPage="1"/>
  </sheetPr>
  <dimension ref="A1:L34"/>
  <sheetViews>
    <sheetView showGridLines="0" tabSelected="1" zoomScale="130" zoomScaleNormal="130" zoomScalePageLayoutView="125" workbookViewId="0">
      <selection activeCell="N16" sqref="N16"/>
    </sheetView>
  </sheetViews>
  <sheetFormatPr defaultColWidth="8.8984375" defaultRowHeight="14.4"/>
  <cols>
    <col min="1" max="1" width="4.59765625" style="9" customWidth="1"/>
    <col min="2" max="2" width="31.59765625" style="9" customWidth="1"/>
    <col min="3" max="7" width="13.3984375" style="9" customWidth="1"/>
    <col min="8" max="9" width="14" style="9" customWidth="1"/>
    <col min="10" max="10" width="14.59765625" style="9" customWidth="1"/>
    <col min="11" max="11" width="11.59765625" style="2" bestFit="1" customWidth="1"/>
    <col min="12" max="16384" width="8.8984375" style="2"/>
  </cols>
  <sheetData>
    <row r="1" spans="1:11" ht="23.1" customHeight="1">
      <c r="A1" s="10" t="s">
        <v>8</v>
      </c>
      <c r="B1" s="11"/>
      <c r="C1" s="11"/>
      <c r="D1" s="11"/>
      <c r="E1" s="11"/>
      <c r="F1" s="11"/>
      <c r="G1" s="11"/>
      <c r="H1" s="11"/>
      <c r="I1" s="11"/>
      <c r="J1" s="11"/>
    </row>
    <row r="2" spans="1:11" ht="24" customHeight="1">
      <c r="A2" s="131" t="s">
        <v>173</v>
      </c>
      <c r="B2" s="131"/>
      <c r="C2" s="131"/>
      <c r="D2" s="6"/>
      <c r="E2" s="6"/>
      <c r="F2" s="6"/>
      <c r="G2" s="6"/>
      <c r="H2" s="132" t="s">
        <v>174</v>
      </c>
      <c r="I2" s="132"/>
      <c r="J2" s="12">
        <f>SUM(H19,D19)</f>
        <v>144350</v>
      </c>
      <c r="K2" s="1"/>
    </row>
    <row r="3" spans="1:11" ht="24" customHeight="1">
      <c r="A3" s="13" t="s">
        <v>175</v>
      </c>
      <c r="B3" s="13"/>
      <c r="C3" s="13"/>
      <c r="D3" s="14"/>
      <c r="E3" s="14"/>
      <c r="F3" s="14"/>
      <c r="G3" s="6"/>
      <c r="H3" s="133" t="s">
        <v>176</v>
      </c>
      <c r="I3" s="133"/>
      <c r="J3" s="15">
        <f>SUM('Survey Data'!K51)</f>
        <v>170350</v>
      </c>
      <c r="K3" s="1"/>
    </row>
    <row r="4" spans="1:11" ht="9" customHeight="1">
      <c r="A4" s="6"/>
      <c r="B4" s="6"/>
      <c r="C4" s="6"/>
      <c r="D4" s="6"/>
      <c r="E4" s="6"/>
      <c r="F4" s="6"/>
      <c r="G4" s="6"/>
      <c r="H4" s="6"/>
      <c r="I4" s="6"/>
      <c r="J4" s="6"/>
      <c r="K4" s="1"/>
    </row>
    <row r="5" spans="1:11" ht="33.75" customHeight="1">
      <c r="A5" s="16" t="s">
        <v>177</v>
      </c>
      <c r="B5" s="16" t="s">
        <v>17</v>
      </c>
      <c r="C5" s="17" t="s">
        <v>178</v>
      </c>
      <c r="D5" s="18" t="s">
        <v>179</v>
      </c>
      <c r="E5" s="18" t="s">
        <v>180</v>
      </c>
      <c r="F5" s="19" t="s">
        <v>181</v>
      </c>
      <c r="G5" s="17" t="s">
        <v>178</v>
      </c>
      <c r="H5" s="18" t="s">
        <v>179</v>
      </c>
      <c r="I5" s="18" t="s">
        <v>180</v>
      </c>
      <c r="J5" s="18" t="s">
        <v>181</v>
      </c>
      <c r="K5" s="20"/>
    </row>
    <row r="6" spans="1:11">
      <c r="A6" s="8">
        <v>1</v>
      </c>
      <c r="B6" s="21" t="s">
        <v>32</v>
      </c>
      <c r="C6" s="22" t="s">
        <v>53</v>
      </c>
      <c r="D6" s="23">
        <f>SUMIFS('Survey Data'!$K$9:$K$49,'Survey Data'!$D$9:$D$49,'Cost Summaries (C&amp;D Items)'!B6,'Survey Data'!$G$9:$G$49,"C",'Survey Data'!$H$9:$H$49,1)</f>
        <v>0</v>
      </c>
      <c r="E6" s="23">
        <f>SUMIFS('Survey Data'!$K$9:$K$49,'Survey Data'!$D$9:$D$49,'Cost Summaries (C&amp;D Items)'!B6,'Survey Data'!$G$9:$G$49,"C",'Survey Data'!$H$9:$H$49,2)</f>
        <v>0</v>
      </c>
      <c r="F6" s="24">
        <f>SUMIFS('Survey Data'!$K$9:$K$49,'Survey Data'!$D$9:$D$49,'Cost Summaries (C&amp;D Items)'!B6,'Survey Data'!$G$9:$G$49,"C",'Survey Data'!$H$9:$H$49,3)</f>
        <v>0</v>
      </c>
      <c r="G6" s="22" t="s">
        <v>49</v>
      </c>
      <c r="H6" s="23">
        <f>SUMIFS('Survey Data'!$K$9:$K$49,'Survey Data'!$D$9:$D$49,'Cost Summaries (C&amp;D Items)'!B6,'Survey Data'!$G$9:$G$49,"D",'Survey Data'!$H$9:$H$49,1)</f>
        <v>100000</v>
      </c>
      <c r="I6" s="23">
        <f>SUMIFS('Survey Data'!$K$9:$K$49,'Survey Data'!$D$9:$D$49,'Cost Summaries (C&amp;D Items)'!B6,'Survey Data'!$G$9:$G$49,"D",'Survey Data'!$H$9:$H$49,2)</f>
        <v>0</v>
      </c>
      <c r="J6" s="23">
        <f>SUMIFS('Survey Data'!$K$9:$K$49,'Survey Data'!$D$9:$D$49,'Cost Summaries (C&amp;D Items)'!B6,'Survey Data'!$G$9:$G$49,"D",'Survey Data'!$H$9:$H$49,3)</f>
        <v>0</v>
      </c>
      <c r="K6" s="25"/>
    </row>
    <row r="7" spans="1:11">
      <c r="A7" s="8">
        <v>2</v>
      </c>
      <c r="B7" s="21" t="s">
        <v>71</v>
      </c>
      <c r="C7" s="22" t="s">
        <v>53</v>
      </c>
      <c r="D7" s="23">
        <f>SUMIFS('Survey Data'!$K$9:$K$49,'Survey Data'!$D$9:$D$49,'Cost Summaries (C&amp;D Items)'!B7,'Survey Data'!$G$9:$G$49,"C",'Survey Data'!$H$9:$H$49,1)</f>
        <v>0</v>
      </c>
      <c r="E7" s="23">
        <f>SUMIFS('Survey Data'!$K$9:$K$49,'Survey Data'!$D$9:$D$49,'Cost Summaries (C&amp;D Items)'!B7,'Survey Data'!$G$9:$G$49,"C",'Survey Data'!$H$9:$H$49,2)</f>
        <v>0</v>
      </c>
      <c r="F7" s="24">
        <f>SUMIFS('Survey Data'!$K$9:$K$49,'Survey Data'!$D$9:$D$49,'Cost Summaries (C&amp;D Items)'!B7,'Survey Data'!$G$9:$G$49,"C",'Survey Data'!$H$9:$H$49,3)</f>
        <v>0</v>
      </c>
      <c r="G7" s="22" t="s">
        <v>49</v>
      </c>
      <c r="H7" s="23">
        <f>SUMIFS('Survey Data'!$K$9:$K$49,'Survey Data'!$D$9:$D$49,'Cost Summaries (C&amp;D Items)'!B7,'Survey Data'!$G$9:$G$49,"D",'Survey Data'!$H$9:$H$49,1)</f>
        <v>0</v>
      </c>
      <c r="I7" s="23">
        <f>SUMIFS('Survey Data'!$K$9:$K$49,'Survey Data'!$D$9:$D$49,'Cost Summaries (C&amp;D Items)'!B7,'Survey Data'!$G$9:$G$49,"D",'Survey Data'!$H$9:$H$49,2)</f>
        <v>0</v>
      </c>
      <c r="J7" s="23">
        <f>SUMIFS('Survey Data'!$K$9:$K$49,'Survey Data'!$D$9:$D$49,'Cost Summaries (C&amp;D Items)'!B7,'Survey Data'!$G$9:$G$49,"D",'Survey Data'!$H$9:$H$49,3)</f>
        <v>0</v>
      </c>
      <c r="K7" s="25"/>
    </row>
    <row r="8" spans="1:11">
      <c r="A8" s="8">
        <v>3</v>
      </c>
      <c r="B8" s="21" t="s">
        <v>89</v>
      </c>
      <c r="C8" s="22" t="s">
        <v>53</v>
      </c>
      <c r="D8" s="23">
        <f>SUMIFS('Survey Data'!$K$9:$K$49,'Survey Data'!$D$9:$D$49,'Cost Summaries (C&amp;D Items)'!B8,'Survey Data'!$G$9:$G$49,"C",'Survey Data'!$H$9:$H$49,1)</f>
        <v>0</v>
      </c>
      <c r="E8" s="23">
        <f>SUMIFS('Survey Data'!$K$9:$K$49,'Survey Data'!$D$9:$D$49,'Cost Summaries (C&amp;D Items)'!B8,'Survey Data'!$G$9:$G$49,"C",'Survey Data'!$H$9:$H$49,2)</f>
        <v>0</v>
      </c>
      <c r="F8" s="24">
        <f>SUMIFS('Survey Data'!$K$9:$K$49,'Survey Data'!$D$9:$D$49,'Cost Summaries (C&amp;D Items)'!B8,'Survey Data'!$G$9:$G$49,"C",'Survey Data'!$H$9:$H$49,3)</f>
        <v>0</v>
      </c>
      <c r="G8" s="22" t="s">
        <v>49</v>
      </c>
      <c r="H8" s="23">
        <f>SUMIFS('Survey Data'!$K$9:$K$49,'Survey Data'!$D$9:$D$49,'Cost Summaries (C&amp;D Items)'!B8,'Survey Data'!$G$9:$G$49,"D",'Survey Data'!$H$9:$H$49,1)</f>
        <v>0</v>
      </c>
      <c r="I8" s="23">
        <f>SUMIFS('Survey Data'!$K$9:$K$49,'Survey Data'!$D$9:$D$49,'Cost Summaries (C&amp;D Items)'!B8,'Survey Data'!$G$9:$G$49,"D",'Survey Data'!$H$9:$H$49,2)</f>
        <v>0</v>
      </c>
      <c r="J8" s="23">
        <f>SUMIFS('Survey Data'!$K$9:$K$49,'Survey Data'!$D$9:$D$49,'Cost Summaries (C&amp;D Items)'!B8,'Survey Data'!$G$9:$G$49,"D",'Survey Data'!$H$9:$H$49,3)</f>
        <v>0</v>
      </c>
      <c r="K8" s="25"/>
    </row>
    <row r="9" spans="1:11">
      <c r="A9" s="8">
        <v>4</v>
      </c>
      <c r="B9" s="21" t="s">
        <v>94</v>
      </c>
      <c r="C9" s="22" t="s">
        <v>53</v>
      </c>
      <c r="D9" s="23">
        <f>SUMIFS('Survey Data'!$K$9:$K$49,'Survey Data'!$D$9:$D$49,'Cost Summaries (C&amp;D Items)'!B9,'Survey Data'!$G$9:$G$49,"C",'Survey Data'!$H$9:$H$49,1)</f>
        <v>30000</v>
      </c>
      <c r="E9" s="23">
        <f>SUMIFS('Survey Data'!$K$9:$K$49,'Survey Data'!$D$9:$D$49,'Cost Summaries (C&amp;D Items)'!B9,'Survey Data'!$G$9:$G$49,"C",'Survey Data'!$H$9:$H$49,2)</f>
        <v>0</v>
      </c>
      <c r="F9" s="24">
        <f>SUMIFS('Survey Data'!$K$9:$K$49,'Survey Data'!$D$9:$D$49,'Cost Summaries (C&amp;D Items)'!B9,'Survey Data'!$G$9:$G$49,"C",'Survey Data'!$H$9:$H$49,3)</f>
        <v>0</v>
      </c>
      <c r="G9" s="22" t="s">
        <v>49</v>
      </c>
      <c r="H9" s="23">
        <f>SUMIFS('Survey Data'!$K$9:$K$49,'Survey Data'!$D$9:$D$49,'Cost Summaries (C&amp;D Items)'!B9,'Survey Data'!$G$9:$G$49,"D",'Survey Data'!$H$9:$H$49,1)</f>
        <v>0</v>
      </c>
      <c r="I9" s="23">
        <f>SUMIFS('Survey Data'!$K$9:$K$49,'Survey Data'!$D$9:$D$49,'Cost Summaries (C&amp;D Items)'!B9,'Survey Data'!$G$9:$G$49,"D",'Survey Data'!$H$9:$H$49,2)</f>
        <v>0</v>
      </c>
      <c r="J9" s="23">
        <f>SUMIFS('Survey Data'!$K$9:$K$49,'Survey Data'!$D$9:$D$49,'Cost Summaries (C&amp;D Items)'!B9,'Survey Data'!$G$9:$G$49,"D",'Survey Data'!$H$9:$H$49,3)</f>
        <v>0</v>
      </c>
      <c r="K9" s="25"/>
    </row>
    <row r="10" spans="1:11">
      <c r="A10" s="8">
        <v>5</v>
      </c>
      <c r="B10" s="21" t="s">
        <v>105</v>
      </c>
      <c r="C10" s="22" t="s">
        <v>53</v>
      </c>
      <c r="D10" s="23">
        <f>SUMIFS('Survey Data'!$K$9:$K$49,'Survey Data'!$D$9:$D$49,'Cost Summaries (C&amp;D Items)'!B10,'Survey Data'!$G$9:$G$49,"C",'Survey Data'!$H$9:$H$49,1)</f>
        <v>0</v>
      </c>
      <c r="E10" s="23">
        <f>SUMIFS('Survey Data'!$K$9:$K$49,'Survey Data'!$D$9:$D$49,'Cost Summaries (C&amp;D Items)'!B10,'Survey Data'!$G$9:$G$49,"C",'Survey Data'!$H$9:$H$49,2)</f>
        <v>0</v>
      </c>
      <c r="F10" s="24">
        <f>SUMIFS('Survey Data'!$K$9:$K$49,'Survey Data'!$D$9:$D$49,'Cost Summaries (C&amp;D Items)'!B10,'Survey Data'!$G$9:$G$49,"C",'Survey Data'!$H$9:$H$49,3)</f>
        <v>0</v>
      </c>
      <c r="G10" s="22" t="s">
        <v>49</v>
      </c>
      <c r="H10" s="23">
        <f>SUMIFS('Survey Data'!$K$9:$K$49,'Survey Data'!$D$9:$D$49,'Cost Summaries (C&amp;D Items)'!B10,'Survey Data'!$G$9:$G$49,"D",'Survey Data'!$H$9:$H$49,1)</f>
        <v>0</v>
      </c>
      <c r="I10" s="23">
        <f>SUMIFS('Survey Data'!$K$9:$K$49,'Survey Data'!$D$9:$D$49,'Cost Summaries (C&amp;D Items)'!B10,'Survey Data'!$G$9:$G$49,"D",'Survey Data'!$H$9:$H$49,2)</f>
        <v>0</v>
      </c>
      <c r="J10" s="23">
        <f>SUMIFS('Survey Data'!$K$9:$K$49,'Survey Data'!$D$9:$D$49,'Cost Summaries (C&amp;D Items)'!B10,'Survey Data'!$G$9:$G$49,"D",'Survey Data'!$H$9:$H$49,3)</f>
        <v>0</v>
      </c>
      <c r="K10" s="25"/>
    </row>
    <row r="11" spans="1:11">
      <c r="A11" s="8">
        <v>6</v>
      </c>
      <c r="B11" s="21" t="s">
        <v>114</v>
      </c>
      <c r="C11" s="22" t="s">
        <v>53</v>
      </c>
      <c r="D11" s="23">
        <f>SUMIFS('Survey Data'!$K$9:$K$49,'Survey Data'!$D$9:$D$49,'Cost Summaries (C&amp;D Items)'!B11,'Survey Data'!$G$9:$G$49,"C",'Survey Data'!$H$9:$H$49,1)</f>
        <v>0</v>
      </c>
      <c r="E11" s="23">
        <f>SUMIFS('Survey Data'!$K$9:$K$49,'Survey Data'!$D$9:$D$49,'Cost Summaries (C&amp;D Items)'!B11,'Survey Data'!$G$9:$G$49,"C",'Survey Data'!$H$9:$H$49,2)</f>
        <v>0</v>
      </c>
      <c r="F11" s="24">
        <f>SUMIFS('Survey Data'!$K$9:$K$49,'Survey Data'!$D$9:$D$49,'Cost Summaries (C&amp;D Items)'!B11,'Survey Data'!$G$9:$G$49,"C",'Survey Data'!$H$9:$H$49,3)</f>
        <v>0</v>
      </c>
      <c r="G11" s="22" t="s">
        <v>49</v>
      </c>
      <c r="H11" s="23">
        <f>SUMIFS('Survey Data'!$K$9:$K$49,'Survey Data'!$D$9:$D$49,'Cost Summaries (C&amp;D Items)'!B11,'Survey Data'!$G$9:$G$49,"D",'Survey Data'!$H$9:$H$49,1)</f>
        <v>0</v>
      </c>
      <c r="I11" s="23">
        <f>SUMIFS('Survey Data'!$K$9:$K$49,'Survey Data'!$D$9:$D$49,'Cost Summaries (C&amp;D Items)'!B11,'Survey Data'!$G$9:$G$49,"D",'Survey Data'!$H$9:$H$49,2)</f>
        <v>0</v>
      </c>
      <c r="J11" s="23">
        <f>SUMIFS('Survey Data'!$K$9:$K$49,'Survey Data'!$D$9:$D$49,'Cost Summaries (C&amp;D Items)'!B11,'Survey Data'!$G$9:$G$49,"D",'Survey Data'!$H$9:$H$49,3)</f>
        <v>0</v>
      </c>
      <c r="K11" s="25"/>
    </row>
    <row r="12" spans="1:11">
      <c r="A12" s="8">
        <v>7</v>
      </c>
      <c r="B12" s="21" t="s">
        <v>118</v>
      </c>
      <c r="C12" s="22" t="s">
        <v>53</v>
      </c>
      <c r="D12" s="23">
        <f>SUMIFS('Survey Data'!$K$9:$K$49,'Survey Data'!$D$9:$D$49,'Cost Summaries (C&amp;D Items)'!B12,'Survey Data'!$G$9:$G$49,"C",'Survey Data'!$H$9:$H$49,1)</f>
        <v>0</v>
      </c>
      <c r="E12" s="23">
        <f>SUMIFS('Survey Data'!$K$9:$K$49,'Survey Data'!$D$9:$D$49,'Cost Summaries (C&amp;D Items)'!B12,'Survey Data'!$G$9:$G$49,"C",'Survey Data'!$H$9:$H$49,2)</f>
        <v>0</v>
      </c>
      <c r="F12" s="24">
        <f>SUMIFS('Survey Data'!$K$9:$K$49,'Survey Data'!$D$9:$D$49,'Cost Summaries (C&amp;D Items)'!B12,'Survey Data'!$G$9:$G$49,"C",'Survey Data'!$H$9:$H$49,3)</f>
        <v>350</v>
      </c>
      <c r="G12" s="22" t="s">
        <v>49</v>
      </c>
      <c r="H12" s="23">
        <f>SUMIFS('Survey Data'!$K$9:$K$49,'Survey Data'!$D$9:$D$49,'Cost Summaries (C&amp;D Items)'!B12,'Survey Data'!$G$9:$G$49,"D",'Survey Data'!$H$9:$H$49,1)</f>
        <v>0</v>
      </c>
      <c r="I12" s="23">
        <f>SUMIFS('Survey Data'!$K$9:$K$49,'Survey Data'!$D$9:$D$49,'Cost Summaries (C&amp;D Items)'!B12,'Survey Data'!$G$9:$G$49,"D",'Survey Data'!$H$9:$H$49,2)</f>
        <v>0</v>
      </c>
      <c r="J12" s="23">
        <f>SUMIFS('Survey Data'!$K$9:$K$49,'Survey Data'!$D$9:$D$49,'Cost Summaries (C&amp;D Items)'!B12,'Survey Data'!$G$9:$G$49,"D",'Survey Data'!$H$9:$H$49,3)</f>
        <v>0</v>
      </c>
      <c r="K12" s="25"/>
    </row>
    <row r="13" spans="1:11">
      <c r="A13" s="8">
        <v>8</v>
      </c>
      <c r="B13" s="21" t="s">
        <v>134</v>
      </c>
      <c r="C13" s="22" t="s">
        <v>53</v>
      </c>
      <c r="D13" s="23">
        <f>SUMIFS('Survey Data'!$K$9:$K$49,'Survey Data'!$D$9:$D$49,'Cost Summaries (C&amp;D Items)'!B13,'Survey Data'!$G$9:$G$49,"C",'Survey Data'!$H$9:$H$49,1)</f>
        <v>0</v>
      </c>
      <c r="E13" s="23">
        <f>SUMIFS('Survey Data'!$K$9:$K$49,'Survey Data'!$D$9:$D$49,'Cost Summaries (C&amp;D Items)'!B13,'Survey Data'!$G$9:$G$49,"C",'Survey Data'!$H$9:$H$49,2)</f>
        <v>0</v>
      </c>
      <c r="F13" s="24">
        <f>SUMIFS('Survey Data'!$K$9:$K$49,'Survey Data'!$D$9:$D$49,'Cost Summaries (C&amp;D Items)'!B13,'Survey Data'!$G$9:$G$49,"C",'Survey Data'!$H$9:$H$49,3)</f>
        <v>14000</v>
      </c>
      <c r="G13" s="22" t="s">
        <v>49</v>
      </c>
      <c r="H13" s="23">
        <f>SUMIFS('Survey Data'!$K$9:$K$49,'Survey Data'!$D$9:$D$49,'Cost Summaries (C&amp;D Items)'!B13,'Survey Data'!$G$9:$G$49,"D",'Survey Data'!$H$9:$H$49,1)</f>
        <v>0</v>
      </c>
      <c r="I13" s="23">
        <f>SUMIFS('Survey Data'!$K$9:$K$49,'Survey Data'!$D$9:$D$49,'Cost Summaries (C&amp;D Items)'!B13,'Survey Data'!$G$9:$G$49,"D",'Survey Data'!$H$9:$H$49,2)</f>
        <v>0</v>
      </c>
      <c r="J13" s="23">
        <f>SUMIFS('Survey Data'!$K$9:$K$49,'Survey Data'!$D$9:$D$49,'Cost Summaries (C&amp;D Items)'!B13,'Survey Data'!$G$9:$G$49,"D",'Survey Data'!$H$9:$H$49,3)</f>
        <v>0</v>
      </c>
      <c r="K13" s="25"/>
    </row>
    <row r="14" spans="1:11">
      <c r="A14" s="8">
        <v>9</v>
      </c>
      <c r="B14" s="21" t="s">
        <v>145</v>
      </c>
      <c r="C14" s="22" t="s">
        <v>53</v>
      </c>
      <c r="D14" s="23">
        <f>SUMIFS('Survey Data'!$K$9:$K$49,'Survey Data'!$D$9:$D$49,'Cost Summaries (C&amp;D Items)'!B14,'Survey Data'!$G$9:$G$49,"C",'Survey Data'!$H$9:$H$49,1)</f>
        <v>0</v>
      </c>
      <c r="E14" s="23">
        <f>SUMIFS('Survey Data'!$K$9:$K$49,'Survey Data'!$D$9:$D$49,'Cost Summaries (C&amp;D Items)'!B14,'Survey Data'!$G$9:$G$49,"C",'Survey Data'!$H$9:$H$49,2)</f>
        <v>0</v>
      </c>
      <c r="F14" s="24">
        <f>SUMIFS('Survey Data'!$K$9:$K$49,'Survey Data'!$D$9:$D$49,'Cost Summaries (C&amp;D Items)'!B14,'Survey Data'!$G$9:$G$49,"C",'Survey Data'!$H$9:$H$49,3)</f>
        <v>0</v>
      </c>
      <c r="G14" s="22" t="s">
        <v>49</v>
      </c>
      <c r="H14" s="23">
        <f>SUMIFS('Survey Data'!$K$9:$K$49,'Survey Data'!$D$9:$D$49,'Cost Summaries (C&amp;D Items)'!B14,'Survey Data'!$G$9:$G$49,"D",'Survey Data'!$H$9:$H$49,1)</f>
        <v>0</v>
      </c>
      <c r="I14" s="23">
        <f>SUMIFS('Survey Data'!$K$9:$K$49,'Survey Data'!$D$9:$D$49,'Cost Summaries (C&amp;D Items)'!B14,'Survey Data'!$G$9:$G$49,"D",'Survey Data'!$H$9:$H$49,2)</f>
        <v>0</v>
      </c>
      <c r="J14" s="23">
        <f>SUMIFS('Survey Data'!$K$9:$K$49,'Survey Data'!$D$9:$D$49,'Cost Summaries (C&amp;D Items)'!B14,'Survey Data'!$G$9:$G$49,"D",'Survey Data'!$H$9:$H$49,3)</f>
        <v>0</v>
      </c>
      <c r="K14" s="25"/>
    </row>
    <row r="15" spans="1:11">
      <c r="A15" s="8">
        <v>10</v>
      </c>
      <c r="B15" s="21" t="s">
        <v>150</v>
      </c>
      <c r="C15" s="22" t="s">
        <v>53</v>
      </c>
      <c r="D15" s="23">
        <f>SUMIFS('Survey Data'!$K$9:$K$49,'Survey Data'!$D$9:$D$49,'Cost Summaries (C&amp;D Items)'!B15,'Survey Data'!$G$9:$G$49,"C",'Survey Data'!$H$9:$H$49,1)</f>
        <v>0</v>
      </c>
      <c r="E15" s="23">
        <f>SUMIFS('Survey Data'!$K$9:$K$49,'Survey Data'!$D$9:$D$49,'Cost Summaries (C&amp;D Items)'!B15,'Survey Data'!$G$9:$G$49,"C",'Survey Data'!$H$9:$H$49,2)</f>
        <v>0</v>
      </c>
      <c r="F15" s="24">
        <f>SUMIFS('Survey Data'!$K$9:$K$49,'Survey Data'!$D$9:$D$49,'Cost Summaries (C&amp;D Items)'!B15,'Survey Data'!$G$9:$G$49,"C",'Survey Data'!$H$9:$H$49,3)</f>
        <v>0</v>
      </c>
      <c r="G15" s="22" t="s">
        <v>49</v>
      </c>
      <c r="H15" s="23">
        <f>SUMIFS('Survey Data'!$K$9:$K$49,'Survey Data'!$D$9:$D$49,'Cost Summaries (C&amp;D Items)'!B15,'Survey Data'!$G$9:$G$49,"D",'Survey Data'!$H$9:$H$49,1)</f>
        <v>0</v>
      </c>
      <c r="I15" s="23">
        <f>SUMIFS('Survey Data'!$K$9:$K$49,'Survey Data'!$D$9:$D$49,'Cost Summaries (C&amp;D Items)'!B15,'Survey Data'!$G$9:$G$49,"D",'Survey Data'!$H$9:$H$49,2)</f>
        <v>0</v>
      </c>
      <c r="J15" s="23">
        <f>SUMIFS('Survey Data'!$K$9:$K$49,'Survey Data'!$D$9:$D$49,'Cost Summaries (C&amp;D Items)'!B15,'Survey Data'!$G$9:$G$49,"D",'Survey Data'!$H$9:$H$49,3)</f>
        <v>0</v>
      </c>
      <c r="K15" s="25"/>
    </row>
    <row r="16" spans="1:11">
      <c r="A16" s="8">
        <v>11</v>
      </c>
      <c r="B16" s="21" t="s">
        <v>160</v>
      </c>
      <c r="C16" s="22" t="s">
        <v>53</v>
      </c>
      <c r="D16" s="23">
        <f>SUMIFS('Survey Data'!$K$9:$K$49,'Survey Data'!$D$9:$D$49,'Cost Summaries (C&amp;D Items)'!B16,'Survey Data'!$G$9:$G$49,"C",'Survey Data'!$H$9:$H$49,1)</f>
        <v>0</v>
      </c>
      <c r="E16" s="23">
        <f>SUMIFS('Survey Data'!$K$9:$K$49,'Survey Data'!$D$9:$D$49,'Cost Summaries (C&amp;D Items)'!B16,'Survey Data'!$G$9:$G$49,"C",'Survey Data'!$H$9:$H$49,2)</f>
        <v>0</v>
      </c>
      <c r="F16" s="24">
        <f>SUMIFS('Survey Data'!$K$9:$K$49,'Survey Data'!$D$9:$D$49,'Cost Summaries (C&amp;D Items)'!B16,'Survey Data'!$G$9:$G$49,"C",'Survey Data'!$H$9:$H$49,3)</f>
        <v>0</v>
      </c>
      <c r="G16" s="22" t="s">
        <v>49</v>
      </c>
      <c r="H16" s="23">
        <f>SUMIFS('Survey Data'!$K$9:$K$49,'Survey Data'!$D$9:$D$49,'Cost Summaries (C&amp;D Items)'!B16,'Survey Data'!$G$9:$G$49,"D",'Survey Data'!$H$9:$H$49,1)</f>
        <v>0</v>
      </c>
      <c r="I16" s="23">
        <f>SUMIFS('Survey Data'!$K$9:$K$49,'Survey Data'!$D$9:$D$49,'Cost Summaries (C&amp;D Items)'!B16,'Survey Data'!$G$9:$G$49,"D",'Survey Data'!$H$9:$H$49,2)</f>
        <v>0</v>
      </c>
      <c r="J16" s="23">
        <f>SUMIFS('Survey Data'!$K$9:$K$49,'Survey Data'!$D$9:$D$49,'Cost Summaries (C&amp;D Items)'!B16,'Survey Data'!$G$9:$G$49,"D",'Survey Data'!$H$9:$H$49,3)</f>
        <v>0</v>
      </c>
      <c r="K16" s="25"/>
    </row>
    <row r="17" spans="1:12">
      <c r="A17" s="26"/>
      <c r="B17" s="26"/>
      <c r="C17" s="27" t="s">
        <v>182</v>
      </c>
      <c r="D17" s="28">
        <f>SUM(D6:D16)</f>
        <v>30000</v>
      </c>
      <c r="E17" s="28">
        <f>SUM(E6:E16)</f>
        <v>0</v>
      </c>
      <c r="F17" s="29">
        <f>SUM(F6:F16)</f>
        <v>14350</v>
      </c>
      <c r="G17" s="27" t="s">
        <v>182</v>
      </c>
      <c r="H17" s="28">
        <f>SUM(H6:H16)</f>
        <v>100000</v>
      </c>
      <c r="I17" s="28">
        <f>SUM(I6:I16)</f>
        <v>0</v>
      </c>
      <c r="J17" s="28">
        <f>SUM(J6:J16)</f>
        <v>0</v>
      </c>
      <c r="K17" s="30"/>
    </row>
    <row r="18" spans="1:12">
      <c r="A18" s="26"/>
      <c r="B18" s="26"/>
      <c r="C18" s="31"/>
      <c r="D18" s="23"/>
      <c r="E18" s="23"/>
      <c r="F18" s="24"/>
      <c r="G18" s="31"/>
      <c r="H18" s="23"/>
      <c r="I18" s="23"/>
      <c r="J18" s="23"/>
      <c r="K18" s="30"/>
    </row>
    <row r="19" spans="1:12">
      <c r="A19" s="6"/>
      <c r="B19" s="6"/>
      <c r="C19" s="32" t="s">
        <v>183</v>
      </c>
      <c r="D19" s="134">
        <f>SUM(D17:F17)</f>
        <v>44350</v>
      </c>
      <c r="E19" s="134"/>
      <c r="F19" s="134"/>
      <c r="G19" s="33" t="s">
        <v>184</v>
      </c>
      <c r="H19" s="134">
        <f>SUM(H17:J17)</f>
        <v>100000</v>
      </c>
      <c r="I19" s="134"/>
      <c r="J19" s="134"/>
      <c r="K19" s="1"/>
    </row>
    <row r="21" spans="1:12" ht="50.1" customHeight="1">
      <c r="A21" s="130" t="s">
        <v>185</v>
      </c>
      <c r="B21" s="130"/>
      <c r="C21" s="130"/>
      <c r="D21" s="130"/>
      <c r="E21" s="130"/>
      <c r="F21" s="130"/>
      <c r="G21" s="130"/>
      <c r="H21" s="130"/>
      <c r="I21" s="130"/>
      <c r="J21" s="130"/>
      <c r="K21" s="20"/>
      <c r="L21" s="34"/>
    </row>
    <row r="22" spans="1:12">
      <c r="A22" s="6"/>
      <c r="B22" s="6"/>
      <c r="C22" s="6"/>
      <c r="D22" s="6"/>
      <c r="E22" s="6"/>
      <c r="F22" s="6"/>
      <c r="G22" s="6"/>
      <c r="H22" s="6"/>
      <c r="I22" s="6"/>
      <c r="J22" s="6"/>
    </row>
    <row r="23" spans="1:12">
      <c r="A23" s="6"/>
      <c r="B23" s="6"/>
      <c r="C23" s="6"/>
      <c r="D23" s="6"/>
      <c r="E23" s="6"/>
      <c r="F23" s="6"/>
      <c r="G23" s="6"/>
      <c r="H23" s="6"/>
      <c r="I23" s="6"/>
      <c r="J23" s="6"/>
    </row>
    <row r="24" spans="1:12">
      <c r="A24" s="6"/>
      <c r="B24" s="6"/>
      <c r="C24" s="6"/>
      <c r="D24" s="6"/>
      <c r="E24" s="6"/>
      <c r="F24" s="6"/>
      <c r="G24" s="6"/>
      <c r="H24" s="6"/>
      <c r="I24" s="6"/>
      <c r="J24" s="6"/>
    </row>
    <row r="25" spans="1:12">
      <c r="A25" s="6"/>
      <c r="B25" s="6"/>
      <c r="C25" s="6"/>
      <c r="D25" s="6"/>
      <c r="E25" s="6"/>
      <c r="F25" s="6"/>
      <c r="G25" s="6"/>
      <c r="H25" s="6"/>
      <c r="I25" s="6"/>
      <c r="J25" s="6"/>
    </row>
    <row r="26" spans="1:12">
      <c r="A26" s="6"/>
      <c r="B26" s="6"/>
      <c r="C26" s="6"/>
      <c r="D26" s="6"/>
      <c r="E26" s="6"/>
      <c r="F26" s="6"/>
      <c r="G26" s="6"/>
      <c r="H26" s="6"/>
      <c r="I26" s="6"/>
      <c r="J26" s="6"/>
    </row>
    <row r="27" spans="1:12">
      <c r="A27" s="6"/>
      <c r="B27" s="6"/>
      <c r="C27" s="6"/>
      <c r="D27" s="6"/>
      <c r="E27" s="6"/>
      <c r="F27" s="6"/>
      <c r="G27" s="6"/>
      <c r="H27" s="6"/>
      <c r="I27" s="6"/>
      <c r="J27" s="6"/>
    </row>
    <row r="28" spans="1:12">
      <c r="A28" s="6"/>
      <c r="B28" s="6"/>
      <c r="C28" s="6"/>
      <c r="D28" s="6"/>
      <c r="E28" s="6"/>
      <c r="F28" s="6"/>
      <c r="G28" s="6"/>
      <c r="H28" s="6"/>
      <c r="I28" s="6"/>
      <c r="J28" s="6"/>
    </row>
    <row r="29" spans="1:12">
      <c r="A29" s="6"/>
      <c r="B29" s="6"/>
      <c r="C29" s="6"/>
      <c r="D29" s="6"/>
      <c r="E29" s="6"/>
      <c r="F29" s="6"/>
      <c r="G29" s="6"/>
      <c r="H29" s="6"/>
      <c r="I29" s="6"/>
      <c r="J29" s="6"/>
    </row>
    <row r="30" spans="1:12">
      <c r="A30" s="6"/>
      <c r="B30" s="6"/>
      <c r="C30" s="6"/>
      <c r="D30" s="6"/>
      <c r="E30" s="6"/>
      <c r="F30" s="6"/>
      <c r="G30" s="6"/>
      <c r="H30" s="6"/>
      <c r="I30" s="6"/>
      <c r="J30" s="6"/>
    </row>
    <row r="31" spans="1:12">
      <c r="A31" s="6"/>
      <c r="B31" s="6"/>
      <c r="C31" s="6"/>
      <c r="D31" s="6"/>
      <c r="E31" s="6"/>
      <c r="F31" s="6"/>
      <c r="G31" s="6"/>
      <c r="H31" s="6"/>
      <c r="I31" s="6"/>
      <c r="J31" s="6"/>
    </row>
    <row r="32" spans="1:12">
      <c r="A32" s="6"/>
      <c r="B32" s="6"/>
      <c r="C32" s="6"/>
      <c r="D32" s="6"/>
      <c r="E32" s="6"/>
      <c r="F32" s="6"/>
      <c r="G32" s="6"/>
      <c r="H32" s="6"/>
      <c r="I32" s="6"/>
      <c r="J32" s="6"/>
    </row>
    <row r="33" spans="1:1">
      <c r="A33" s="6"/>
    </row>
    <row r="34" spans="1:1">
      <c r="A34" s="6"/>
    </row>
  </sheetData>
  <mergeCells count="6">
    <mergeCell ref="A21:J21"/>
    <mergeCell ref="A2:C2"/>
    <mergeCell ref="H2:I2"/>
    <mergeCell ref="H3:I3"/>
    <mergeCell ref="D19:F19"/>
    <mergeCell ref="H19:J19"/>
  </mergeCells>
  <pageMargins left="0.7" right="0.7" top="0.75" bottom="0.75" header="0.3" footer="0.3"/>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225D7-F4FB-B249-922D-05D0FC90E866}">
  <dimension ref="A1:E13"/>
  <sheetViews>
    <sheetView zoomScale="125" zoomScaleNormal="125" zoomScalePageLayoutView="125" workbookViewId="0">
      <selection activeCell="E6" sqref="E6"/>
    </sheetView>
  </sheetViews>
  <sheetFormatPr defaultColWidth="8.8984375" defaultRowHeight="13.2"/>
  <cols>
    <col min="1" max="1" width="15" style="35" customWidth="1"/>
    <col min="2" max="2" width="19.8984375" style="35" bestFit="1" customWidth="1"/>
    <col min="3" max="3" width="47" style="35" customWidth="1"/>
    <col min="4" max="4" width="6.09765625" style="35" customWidth="1"/>
    <col min="5" max="5" width="19.09765625" style="35" bestFit="1" customWidth="1"/>
    <col min="6" max="6" width="8.8984375" style="35"/>
    <col min="7" max="7" width="4" style="35" customWidth="1"/>
    <col min="8" max="8" width="17.3984375" style="35" bestFit="1" customWidth="1"/>
    <col min="9" max="16384" width="8.8984375" style="35"/>
  </cols>
  <sheetData>
    <row r="1" spans="1:5" ht="30" customHeight="1">
      <c r="A1" s="36" t="s">
        <v>186</v>
      </c>
      <c r="B1" s="135" t="s">
        <v>187</v>
      </c>
      <c r="C1" s="135"/>
      <c r="D1" s="37"/>
    </row>
    <row r="2" spans="1:5" ht="15.9" customHeight="1">
      <c r="A2" s="38" t="s">
        <v>188</v>
      </c>
      <c r="B2" s="39" t="s">
        <v>189</v>
      </c>
      <c r="C2" s="40" t="s">
        <v>190</v>
      </c>
      <c r="D2" s="37"/>
    </row>
    <row r="3" spans="1:5" ht="15.9" customHeight="1">
      <c r="A3" s="38" t="s">
        <v>35</v>
      </c>
      <c r="B3" s="39" t="s">
        <v>191</v>
      </c>
      <c r="C3" s="40" t="s">
        <v>192</v>
      </c>
      <c r="D3" s="37"/>
    </row>
    <row r="4" spans="1:5" ht="15.9" customHeight="1">
      <c r="A4" s="38" t="s">
        <v>53</v>
      </c>
      <c r="B4" s="39" t="s">
        <v>193</v>
      </c>
      <c r="C4" s="40" t="s">
        <v>194</v>
      </c>
      <c r="D4" s="37"/>
      <c r="E4" s="41"/>
    </row>
    <row r="5" spans="1:5" ht="15.9" customHeight="1">
      <c r="A5" s="38" t="s">
        <v>49</v>
      </c>
      <c r="B5" s="39" t="s">
        <v>195</v>
      </c>
      <c r="C5" s="40" t="s">
        <v>196</v>
      </c>
      <c r="D5" s="37"/>
    </row>
    <row r="6" spans="1:5" ht="90" customHeight="1">
      <c r="A6" s="38" t="s">
        <v>197</v>
      </c>
      <c r="B6" s="39" t="s">
        <v>198</v>
      </c>
      <c r="C6" s="42" t="s">
        <v>199</v>
      </c>
      <c r="D6" s="37"/>
    </row>
    <row r="7" spans="1:5">
      <c r="A7" s="43"/>
      <c r="B7" s="37"/>
      <c r="C7" s="44"/>
      <c r="D7" s="37"/>
    </row>
    <row r="8" spans="1:5" ht="15.9" customHeight="1">
      <c r="A8" s="36" t="s">
        <v>200</v>
      </c>
      <c r="B8" s="135" t="s">
        <v>187</v>
      </c>
      <c r="C8" s="135"/>
      <c r="D8" s="37"/>
    </row>
    <row r="9" spans="1:5" ht="59.1" customHeight="1">
      <c r="A9" s="38">
        <v>1</v>
      </c>
      <c r="B9" s="39" t="s">
        <v>201</v>
      </c>
      <c r="C9" s="45" t="s">
        <v>202</v>
      </c>
      <c r="D9" s="37"/>
    </row>
    <row r="10" spans="1:5" ht="65.099999999999994" customHeight="1">
      <c r="A10" s="38">
        <v>2</v>
      </c>
      <c r="B10" s="39" t="s">
        <v>203</v>
      </c>
      <c r="C10" s="45" t="s">
        <v>204</v>
      </c>
      <c r="D10" s="37"/>
    </row>
    <row r="11" spans="1:5" ht="63.9" customHeight="1">
      <c r="A11" s="38">
        <v>3</v>
      </c>
      <c r="B11" s="39" t="s">
        <v>205</v>
      </c>
      <c r="C11" s="45" t="s">
        <v>206</v>
      </c>
      <c r="D11" s="37"/>
    </row>
    <row r="12" spans="1:5" ht="44.1" customHeight="1">
      <c r="A12" s="38">
        <v>4</v>
      </c>
      <c r="B12" s="39" t="s">
        <v>207</v>
      </c>
      <c r="C12" s="45" t="s">
        <v>208</v>
      </c>
      <c r="D12" s="37"/>
    </row>
    <row r="13" spans="1:5">
      <c r="B13" s="37"/>
      <c r="C13" s="44"/>
      <c r="D13" s="37"/>
    </row>
  </sheetData>
  <mergeCells count="2">
    <mergeCell ref="B1:C1"/>
    <mergeCell ref="B8:C8"/>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2F510-7778-1B4A-BAEA-2D59FE560359}">
  <sheetPr>
    <pageSetUpPr fitToPage="1"/>
  </sheetPr>
  <dimension ref="A1:F58"/>
  <sheetViews>
    <sheetView topLeftCell="B20" zoomScale="125" zoomScaleNormal="125" zoomScalePageLayoutView="125" workbookViewId="0">
      <selection activeCell="C30" sqref="C30:C34"/>
    </sheetView>
  </sheetViews>
  <sheetFormatPr defaultColWidth="10.8984375" defaultRowHeight="14.4"/>
  <cols>
    <col min="1" max="1" width="7.09765625" style="9" customWidth="1"/>
    <col min="2" max="2" width="24" style="9" customWidth="1"/>
    <col min="3" max="3" width="60" style="9" customWidth="1"/>
    <col min="4" max="4" width="2.09765625" style="9" customWidth="1"/>
    <col min="5" max="5" width="24" style="9" customWidth="1"/>
    <col min="6" max="6" width="60" style="9" customWidth="1"/>
    <col min="7" max="16384" width="10.8984375" style="2"/>
  </cols>
  <sheetData>
    <row r="1" spans="1:6" ht="35.1" customHeight="1">
      <c r="A1" s="46" t="s">
        <v>15</v>
      </c>
      <c r="B1" s="46" t="s">
        <v>17</v>
      </c>
      <c r="C1" s="46" t="s">
        <v>209</v>
      </c>
      <c r="D1" s="26"/>
      <c r="E1" s="47" t="s">
        <v>210</v>
      </c>
      <c r="F1" s="47" t="s">
        <v>211</v>
      </c>
    </row>
    <row r="2" spans="1:6">
      <c r="A2" s="139">
        <v>1</v>
      </c>
      <c r="B2" s="137" t="s">
        <v>32</v>
      </c>
      <c r="C2" s="138" t="s">
        <v>212</v>
      </c>
      <c r="D2" s="26"/>
      <c r="E2" s="48" t="s">
        <v>33</v>
      </c>
      <c r="F2" s="48" t="s">
        <v>213</v>
      </c>
    </row>
    <row r="3" spans="1:6" ht="92.1" customHeight="1">
      <c r="A3" s="139"/>
      <c r="B3" s="137"/>
      <c r="C3" s="138"/>
      <c r="D3" s="26"/>
      <c r="E3" s="48" t="s">
        <v>39</v>
      </c>
      <c r="F3" s="48" t="s">
        <v>214</v>
      </c>
    </row>
    <row r="4" spans="1:6" ht="51.9" customHeight="1">
      <c r="A4" s="139"/>
      <c r="B4" s="137"/>
      <c r="C4" s="138"/>
      <c r="D4" s="26"/>
      <c r="E4" s="48" t="s">
        <v>45</v>
      </c>
      <c r="F4" s="48" t="s">
        <v>215</v>
      </c>
    </row>
    <row r="5" spans="1:6" ht="39" customHeight="1">
      <c r="A5" s="139">
        <v>2</v>
      </c>
      <c r="B5" s="137" t="s">
        <v>71</v>
      </c>
      <c r="C5" s="138" t="s">
        <v>216</v>
      </c>
      <c r="D5" s="26"/>
      <c r="E5" s="48" t="s">
        <v>72</v>
      </c>
      <c r="F5" s="48" t="s">
        <v>217</v>
      </c>
    </row>
    <row r="6" spans="1:6" ht="26.4">
      <c r="A6" s="139"/>
      <c r="B6" s="137"/>
      <c r="C6" s="138"/>
      <c r="D6" s="26"/>
      <c r="E6" s="48" t="s">
        <v>78</v>
      </c>
      <c r="F6" s="48" t="s">
        <v>217</v>
      </c>
    </row>
    <row r="7" spans="1:6" ht="39.6">
      <c r="A7" s="139"/>
      <c r="B7" s="137"/>
      <c r="C7" s="138"/>
      <c r="D7" s="26"/>
      <c r="E7" s="48" t="s">
        <v>83</v>
      </c>
      <c r="F7" s="48" t="s">
        <v>218</v>
      </c>
    </row>
    <row r="8" spans="1:6">
      <c r="A8" s="139"/>
      <c r="B8" s="137"/>
      <c r="C8" s="138"/>
      <c r="D8" s="26"/>
      <c r="E8" s="48" t="s">
        <v>75</v>
      </c>
      <c r="F8" s="48" t="s">
        <v>219</v>
      </c>
    </row>
    <row r="9" spans="1:6">
      <c r="A9" s="139"/>
      <c r="B9" s="137"/>
      <c r="C9" s="138"/>
      <c r="D9" s="26"/>
      <c r="E9" s="48" t="s">
        <v>220</v>
      </c>
      <c r="F9" s="48" t="s">
        <v>221</v>
      </c>
    </row>
    <row r="10" spans="1:6">
      <c r="A10" s="139"/>
      <c r="B10" s="137"/>
      <c r="C10" s="138"/>
      <c r="D10" s="26"/>
      <c r="E10" s="48" t="s">
        <v>222</v>
      </c>
      <c r="F10" s="48" t="s">
        <v>223</v>
      </c>
    </row>
    <row r="11" spans="1:6" ht="52.8">
      <c r="A11" s="49">
        <v>3</v>
      </c>
      <c r="B11" s="50" t="s">
        <v>89</v>
      </c>
      <c r="C11" s="48" t="s">
        <v>224</v>
      </c>
      <c r="D11" s="26"/>
      <c r="E11" s="48" t="s">
        <v>90</v>
      </c>
      <c r="F11" s="48" t="s">
        <v>225</v>
      </c>
    </row>
    <row r="12" spans="1:6" ht="39.6">
      <c r="A12" s="139">
        <v>4</v>
      </c>
      <c r="B12" s="137" t="s">
        <v>94</v>
      </c>
      <c r="C12" s="138" t="s">
        <v>226</v>
      </c>
      <c r="D12" s="26"/>
      <c r="E12" s="48" t="s">
        <v>95</v>
      </c>
      <c r="F12" s="48" t="s">
        <v>227</v>
      </c>
    </row>
    <row r="13" spans="1:6" ht="52.8">
      <c r="A13" s="139"/>
      <c r="B13" s="137"/>
      <c r="C13" s="138"/>
      <c r="D13" s="26"/>
      <c r="E13" s="48" t="s">
        <v>228</v>
      </c>
      <c r="F13" s="48" t="s">
        <v>229</v>
      </c>
    </row>
    <row r="14" spans="1:6">
      <c r="A14" s="139"/>
      <c r="B14" s="137"/>
      <c r="C14" s="138"/>
      <c r="D14" s="26"/>
      <c r="E14" s="48" t="s">
        <v>100</v>
      </c>
      <c r="F14" s="48" t="s">
        <v>230</v>
      </c>
    </row>
    <row r="15" spans="1:6" ht="26.4">
      <c r="A15" s="136">
        <v>5</v>
      </c>
      <c r="B15" s="137" t="s">
        <v>105</v>
      </c>
      <c r="C15" s="138" t="s">
        <v>231</v>
      </c>
      <c r="D15" s="26"/>
      <c r="E15" s="48" t="s">
        <v>106</v>
      </c>
      <c r="F15" s="48" t="s">
        <v>232</v>
      </c>
    </row>
    <row r="16" spans="1:6" ht="26.4">
      <c r="A16" s="136"/>
      <c r="B16" s="137"/>
      <c r="C16" s="138"/>
      <c r="D16" s="26"/>
      <c r="E16" s="48" t="s">
        <v>110</v>
      </c>
      <c r="F16" s="48" t="s">
        <v>233</v>
      </c>
    </row>
    <row r="17" spans="1:6">
      <c r="A17" s="136"/>
      <c r="B17" s="137"/>
      <c r="C17" s="138"/>
      <c r="D17" s="26"/>
      <c r="E17" s="48" t="s">
        <v>112</v>
      </c>
      <c r="F17" s="48" t="s">
        <v>230</v>
      </c>
    </row>
    <row r="18" spans="1:6">
      <c r="A18" s="51">
        <v>6</v>
      </c>
      <c r="B18" s="50" t="s">
        <v>114</v>
      </c>
      <c r="C18" s="48" t="s">
        <v>234</v>
      </c>
      <c r="D18" s="26"/>
      <c r="E18" s="48" t="s">
        <v>115</v>
      </c>
      <c r="F18" s="48" t="s">
        <v>235</v>
      </c>
    </row>
    <row r="19" spans="1:6" ht="26.4">
      <c r="A19" s="136">
        <v>7</v>
      </c>
      <c r="B19" s="137" t="s">
        <v>118</v>
      </c>
      <c r="C19" s="138" t="s">
        <v>236</v>
      </c>
      <c r="D19" s="26"/>
      <c r="E19" s="48" t="s">
        <v>119</v>
      </c>
      <c r="F19" s="48" t="s">
        <v>237</v>
      </c>
    </row>
    <row r="20" spans="1:6" ht="39.6">
      <c r="A20" s="136"/>
      <c r="B20" s="137"/>
      <c r="C20" s="138"/>
      <c r="D20" s="26"/>
      <c r="E20" s="48" t="s">
        <v>122</v>
      </c>
      <c r="F20" s="48" t="s">
        <v>238</v>
      </c>
    </row>
    <row r="21" spans="1:6" ht="92.4">
      <c r="A21" s="136"/>
      <c r="B21" s="137"/>
      <c r="C21" s="138"/>
      <c r="D21" s="26"/>
      <c r="E21" s="48" t="s">
        <v>125</v>
      </c>
      <c r="F21" s="48" t="s">
        <v>239</v>
      </c>
    </row>
    <row r="22" spans="1:6" ht="26.4">
      <c r="A22" s="136"/>
      <c r="B22" s="137"/>
      <c r="C22" s="138"/>
      <c r="D22" s="26"/>
      <c r="E22" s="48" t="s">
        <v>128</v>
      </c>
      <c r="F22" s="48" t="s">
        <v>240</v>
      </c>
    </row>
    <row r="23" spans="1:6" ht="26.4">
      <c r="A23" s="136"/>
      <c r="B23" s="137"/>
      <c r="C23" s="138"/>
      <c r="D23" s="26"/>
      <c r="E23" s="48" t="s">
        <v>131</v>
      </c>
      <c r="F23" s="48" t="s">
        <v>241</v>
      </c>
    </row>
    <row r="24" spans="1:6" ht="66">
      <c r="A24" s="136">
        <v>8</v>
      </c>
      <c r="B24" s="137" t="s">
        <v>134</v>
      </c>
      <c r="C24" s="138" t="s">
        <v>242</v>
      </c>
      <c r="D24" s="26"/>
      <c r="E24" s="48" t="s">
        <v>243</v>
      </c>
      <c r="F24" s="48" t="s">
        <v>244</v>
      </c>
    </row>
    <row r="25" spans="1:6" ht="39.6">
      <c r="A25" s="136"/>
      <c r="B25" s="137"/>
      <c r="C25" s="138"/>
      <c r="D25" s="26"/>
      <c r="E25" s="48" t="s">
        <v>135</v>
      </c>
      <c r="F25" s="48" t="s">
        <v>245</v>
      </c>
    </row>
    <row r="26" spans="1:6" ht="26.4">
      <c r="A26" s="136"/>
      <c r="B26" s="137"/>
      <c r="C26" s="138"/>
      <c r="D26" s="26"/>
      <c r="E26" s="48" t="s">
        <v>138</v>
      </c>
      <c r="F26" s="48" t="s">
        <v>246</v>
      </c>
    </row>
    <row r="27" spans="1:6">
      <c r="A27" s="136"/>
      <c r="B27" s="137"/>
      <c r="C27" s="138"/>
      <c r="D27" s="26"/>
      <c r="E27" s="48" t="s">
        <v>142</v>
      </c>
      <c r="F27" s="48" t="s">
        <v>247</v>
      </c>
    </row>
    <row r="28" spans="1:6" ht="39.6">
      <c r="A28" s="136"/>
      <c r="B28" s="137"/>
      <c r="C28" s="138"/>
      <c r="D28" s="26"/>
      <c r="E28" s="48" t="s">
        <v>248</v>
      </c>
      <c r="F28" s="48" t="s">
        <v>249</v>
      </c>
    </row>
    <row r="29" spans="1:6">
      <c r="A29" s="136"/>
      <c r="B29" s="137"/>
      <c r="C29" s="138"/>
      <c r="D29" s="26"/>
      <c r="E29" s="48" t="s">
        <v>250</v>
      </c>
      <c r="F29" s="48" t="s">
        <v>251</v>
      </c>
    </row>
    <row r="30" spans="1:6" ht="39" customHeight="1">
      <c r="A30" s="136">
        <v>9</v>
      </c>
      <c r="B30" s="137" t="s">
        <v>145</v>
      </c>
      <c r="C30" s="138" t="s">
        <v>252</v>
      </c>
      <c r="D30" s="26"/>
      <c r="E30" s="48" t="s">
        <v>253</v>
      </c>
      <c r="F30" s="48" t="s">
        <v>254</v>
      </c>
    </row>
    <row r="31" spans="1:6" ht="26.4">
      <c r="A31" s="136"/>
      <c r="B31" s="137"/>
      <c r="C31" s="138"/>
      <c r="D31" s="26"/>
      <c r="E31" s="48" t="s">
        <v>255</v>
      </c>
      <c r="F31" s="48" t="s">
        <v>256</v>
      </c>
    </row>
    <row r="32" spans="1:6">
      <c r="A32" s="136"/>
      <c r="B32" s="137"/>
      <c r="C32" s="138"/>
      <c r="D32" s="26"/>
      <c r="E32" s="48" t="s">
        <v>146</v>
      </c>
      <c r="F32" s="48" t="s">
        <v>254</v>
      </c>
    </row>
    <row r="33" spans="1:6">
      <c r="A33" s="136"/>
      <c r="B33" s="137"/>
      <c r="C33" s="138"/>
      <c r="D33" s="26"/>
      <c r="E33" s="48" t="s">
        <v>257</v>
      </c>
      <c r="F33" s="48" t="s">
        <v>254</v>
      </c>
    </row>
    <row r="34" spans="1:6" ht="26.4">
      <c r="A34" s="136"/>
      <c r="B34" s="137"/>
      <c r="C34" s="138"/>
      <c r="D34" s="26"/>
      <c r="E34" s="48" t="s">
        <v>258</v>
      </c>
      <c r="F34" s="48" t="s">
        <v>254</v>
      </c>
    </row>
    <row r="35" spans="1:6" ht="39" customHeight="1">
      <c r="A35" s="136">
        <v>10</v>
      </c>
      <c r="B35" s="137" t="s">
        <v>150</v>
      </c>
      <c r="C35" s="138" t="s">
        <v>259</v>
      </c>
      <c r="D35" s="26"/>
      <c r="E35" s="48" t="s">
        <v>260</v>
      </c>
      <c r="F35" s="48" t="s">
        <v>261</v>
      </c>
    </row>
    <row r="36" spans="1:6" ht="26.4">
      <c r="A36" s="136"/>
      <c r="B36" s="137"/>
      <c r="C36" s="138"/>
      <c r="D36" s="26"/>
      <c r="E36" s="48" t="s">
        <v>262</v>
      </c>
      <c r="F36" s="48" t="s">
        <v>263</v>
      </c>
    </row>
    <row r="37" spans="1:6" ht="39.6">
      <c r="A37" s="136"/>
      <c r="B37" s="137"/>
      <c r="C37" s="138"/>
      <c r="D37" s="26"/>
      <c r="E37" s="48" t="s">
        <v>151</v>
      </c>
      <c r="F37" s="48" t="s">
        <v>264</v>
      </c>
    </row>
    <row r="38" spans="1:6" ht="26.4">
      <c r="A38" s="136"/>
      <c r="B38" s="137"/>
      <c r="C38" s="138"/>
      <c r="D38" s="26"/>
      <c r="E38" s="48" t="s">
        <v>265</v>
      </c>
      <c r="F38" s="48" t="s">
        <v>266</v>
      </c>
    </row>
    <row r="39" spans="1:6" ht="51.9" customHeight="1">
      <c r="A39" s="136">
        <v>11</v>
      </c>
      <c r="B39" s="137" t="s">
        <v>160</v>
      </c>
      <c r="C39" s="138" t="s">
        <v>267</v>
      </c>
      <c r="D39" s="26"/>
      <c r="E39" s="48" t="s">
        <v>161</v>
      </c>
      <c r="F39" s="48" t="s">
        <v>268</v>
      </c>
    </row>
    <row r="40" spans="1:6" ht="26.4">
      <c r="A40" s="136"/>
      <c r="B40" s="137"/>
      <c r="C40" s="138"/>
      <c r="D40" s="26"/>
      <c r="E40" s="48" t="s">
        <v>269</v>
      </c>
      <c r="F40" s="48" t="s">
        <v>270</v>
      </c>
    </row>
    <row r="41" spans="1:6">
      <c r="A41" s="136"/>
      <c r="B41" s="137"/>
      <c r="C41" s="138"/>
      <c r="D41" s="26"/>
      <c r="E41" s="48" t="s">
        <v>271</v>
      </c>
      <c r="F41" s="48" t="s">
        <v>272</v>
      </c>
    </row>
    <row r="42" spans="1:6">
      <c r="A42" s="136"/>
      <c r="B42" s="137"/>
      <c r="C42" s="138"/>
      <c r="D42" s="26"/>
      <c r="E42" s="48" t="s">
        <v>273</v>
      </c>
      <c r="F42" s="48" t="s">
        <v>274</v>
      </c>
    </row>
    <row r="43" spans="1:6">
      <c r="A43" s="136"/>
      <c r="B43" s="137"/>
      <c r="C43" s="138"/>
      <c r="D43" s="26"/>
      <c r="E43" s="48" t="s">
        <v>169</v>
      </c>
      <c r="F43" s="48" t="s">
        <v>275</v>
      </c>
    </row>
    <row r="44" spans="1:6" ht="39.6">
      <c r="A44" s="136"/>
      <c r="B44" s="137"/>
      <c r="C44" s="138"/>
      <c r="D44" s="26"/>
      <c r="E44" s="48" t="s">
        <v>276</v>
      </c>
      <c r="F44" s="48" t="s">
        <v>277</v>
      </c>
    </row>
    <row r="45" spans="1:6">
      <c r="A45" s="136"/>
      <c r="B45" s="137"/>
      <c r="C45" s="138"/>
      <c r="D45" s="26"/>
      <c r="E45" s="48" t="s">
        <v>278</v>
      </c>
      <c r="F45" s="48" t="s">
        <v>279</v>
      </c>
    </row>
    <row r="46" spans="1:6">
      <c r="A46" s="136"/>
      <c r="B46" s="137"/>
      <c r="C46" s="138"/>
      <c r="D46" s="26"/>
      <c r="E46" s="48" t="s">
        <v>280</v>
      </c>
      <c r="F46" s="48" t="s">
        <v>281</v>
      </c>
    </row>
    <row r="47" spans="1:6">
      <c r="A47" s="136"/>
      <c r="B47" s="137"/>
      <c r="C47" s="138"/>
      <c r="D47" s="26"/>
      <c r="E47" s="48" t="s">
        <v>282</v>
      </c>
      <c r="F47" s="48" t="s">
        <v>283</v>
      </c>
    </row>
    <row r="48" spans="1:6" ht="26.4">
      <c r="A48" s="136"/>
      <c r="B48" s="137"/>
      <c r="C48" s="138"/>
      <c r="D48" s="26"/>
      <c r="E48" s="48" t="s">
        <v>284</v>
      </c>
      <c r="F48" s="48" t="s">
        <v>285</v>
      </c>
    </row>
    <row r="49" spans="1:6" ht="26.4">
      <c r="A49" s="49">
        <v>12</v>
      </c>
      <c r="B49" s="50" t="s">
        <v>286</v>
      </c>
      <c r="C49" s="48" t="s">
        <v>287</v>
      </c>
      <c r="D49" s="26"/>
      <c r="E49" s="48" t="s">
        <v>288</v>
      </c>
      <c r="F49" s="48" t="s">
        <v>289</v>
      </c>
    </row>
    <row r="50" spans="1:6">
      <c r="A50" s="6"/>
      <c r="B50" s="6"/>
      <c r="C50" s="6"/>
      <c r="D50" s="6"/>
      <c r="E50" s="52"/>
      <c r="F50" s="52"/>
    </row>
    <row r="51" spans="1:6">
      <c r="A51" s="6"/>
      <c r="B51" s="6"/>
      <c r="C51" s="6"/>
      <c r="D51" s="6"/>
      <c r="E51" s="6"/>
      <c r="F51" s="6"/>
    </row>
    <row r="52" spans="1:6">
      <c r="A52" s="6"/>
      <c r="B52" s="6"/>
      <c r="C52" s="6"/>
      <c r="D52" s="6"/>
      <c r="E52" s="6"/>
      <c r="F52" s="6"/>
    </row>
    <row r="53" spans="1:6">
      <c r="A53" s="6"/>
      <c r="B53" s="6"/>
      <c r="C53" s="6"/>
      <c r="D53" s="6"/>
      <c r="E53" s="6"/>
      <c r="F53" s="6"/>
    </row>
    <row r="54" spans="1:6">
      <c r="A54" s="6"/>
      <c r="B54" s="6"/>
      <c r="C54" s="6"/>
      <c r="D54" s="6"/>
      <c r="E54" s="6"/>
      <c r="F54" s="6"/>
    </row>
    <row r="55" spans="1:6">
      <c r="A55" s="6"/>
      <c r="B55" s="6"/>
      <c r="C55" s="6"/>
      <c r="D55" s="6"/>
      <c r="E55" s="6"/>
      <c r="F55" s="6"/>
    </row>
    <row r="56" spans="1:6">
      <c r="A56" s="6"/>
      <c r="B56" s="6"/>
      <c r="C56" s="6"/>
      <c r="D56" s="6"/>
      <c r="E56" s="6"/>
      <c r="F56" s="6"/>
    </row>
    <row r="57" spans="1:6">
      <c r="A57" s="6"/>
      <c r="B57" s="6"/>
      <c r="C57" s="6"/>
      <c r="D57" s="6"/>
      <c r="E57" s="6"/>
      <c r="F57" s="6"/>
    </row>
    <row r="58" spans="1:6">
      <c r="A58" s="6"/>
      <c r="B58" s="6"/>
      <c r="C58" s="6"/>
      <c r="D58" s="6"/>
      <c r="E58" s="6"/>
      <c r="F58" s="6"/>
    </row>
  </sheetData>
  <mergeCells count="27">
    <mergeCell ref="A2:A4"/>
    <mergeCell ref="B2:B4"/>
    <mergeCell ref="C2:C4"/>
    <mergeCell ref="A5:A10"/>
    <mergeCell ref="B5:B10"/>
    <mergeCell ref="C5:C10"/>
    <mergeCell ref="A12:A14"/>
    <mergeCell ref="B12:B14"/>
    <mergeCell ref="C12:C14"/>
    <mergeCell ref="A15:A17"/>
    <mergeCell ref="B15:B17"/>
    <mergeCell ref="C15:C17"/>
    <mergeCell ref="A19:A23"/>
    <mergeCell ref="B19:B23"/>
    <mergeCell ref="C19:C23"/>
    <mergeCell ref="A24:A29"/>
    <mergeCell ref="B24:B29"/>
    <mergeCell ref="C24:C29"/>
    <mergeCell ref="A39:A48"/>
    <mergeCell ref="B39:B48"/>
    <mergeCell ref="C39:C48"/>
    <mergeCell ref="A30:A34"/>
    <mergeCell ref="B30:B34"/>
    <mergeCell ref="C30:C34"/>
    <mergeCell ref="A35:A38"/>
    <mergeCell ref="B35:B38"/>
    <mergeCell ref="C35:C38"/>
  </mergeCells>
  <pageMargins left="0.7" right="0.7" top="0.75" bottom="0.75" header="0.3" footer="0.3"/>
  <pageSetup paperSize="9" scale="32"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531AD-499A-8443-896B-8159C3A49D64}">
  <sheetPr>
    <pageSetUpPr fitToPage="1"/>
  </sheetPr>
  <dimension ref="A1:F50"/>
  <sheetViews>
    <sheetView showFormulas="1" workbookViewId="0">
      <selection activeCell="G50" sqref="G50"/>
    </sheetView>
  </sheetViews>
  <sheetFormatPr defaultColWidth="10.8984375" defaultRowHeight="14.4"/>
  <cols>
    <col min="1" max="2" width="15" style="9" customWidth="1"/>
    <col min="3" max="6" width="6" style="9" customWidth="1"/>
    <col min="7" max="16384" width="10.8984375" style="2"/>
  </cols>
  <sheetData>
    <row r="1" spans="1:6" ht="52.8">
      <c r="A1" s="53" t="s">
        <v>290</v>
      </c>
      <c r="B1" s="53" t="s">
        <v>291</v>
      </c>
      <c r="C1" s="53" t="s">
        <v>292</v>
      </c>
      <c r="D1" s="53" t="s">
        <v>293</v>
      </c>
      <c r="E1" s="53" t="s">
        <v>294</v>
      </c>
      <c r="F1" s="53" t="s">
        <v>295</v>
      </c>
    </row>
    <row r="2" spans="1:6">
      <c r="A2" s="54" t="s">
        <v>32</v>
      </c>
      <c r="B2" s="55" t="s">
        <v>33</v>
      </c>
      <c r="C2" s="55" t="s">
        <v>188</v>
      </c>
      <c r="D2" s="55">
        <v>1</v>
      </c>
      <c r="E2" s="55" t="s">
        <v>98</v>
      </c>
      <c r="F2" s="55">
        <v>1</v>
      </c>
    </row>
    <row r="3" spans="1:6" ht="26.4">
      <c r="A3" s="54" t="s">
        <v>71</v>
      </c>
      <c r="B3" s="55" t="s">
        <v>39</v>
      </c>
      <c r="C3" s="55" t="s">
        <v>35</v>
      </c>
      <c r="D3" s="55">
        <v>2</v>
      </c>
      <c r="E3" s="55" t="s">
        <v>296</v>
      </c>
      <c r="F3" s="55">
        <v>2</v>
      </c>
    </row>
    <row r="4" spans="1:6" ht="26.4">
      <c r="A4" s="54" t="s">
        <v>89</v>
      </c>
      <c r="B4" s="55" t="s">
        <v>45</v>
      </c>
      <c r="C4" s="55" t="s">
        <v>53</v>
      </c>
      <c r="D4" s="55">
        <v>3</v>
      </c>
      <c r="E4" s="55" t="s">
        <v>59</v>
      </c>
      <c r="F4" s="55">
        <v>3</v>
      </c>
    </row>
    <row r="5" spans="1:6" ht="39.6">
      <c r="A5" s="54" t="s">
        <v>94</v>
      </c>
      <c r="B5" s="55" t="s">
        <v>72</v>
      </c>
      <c r="C5" s="55" t="s">
        <v>49</v>
      </c>
      <c r="D5" s="55">
        <v>4</v>
      </c>
      <c r="E5" s="55" t="s">
        <v>297</v>
      </c>
      <c r="F5" s="55">
        <v>4</v>
      </c>
    </row>
    <row r="6" spans="1:6" ht="26.4">
      <c r="A6" s="54" t="s">
        <v>105</v>
      </c>
      <c r="B6" s="55" t="s">
        <v>78</v>
      </c>
      <c r="C6" s="55" t="s">
        <v>36</v>
      </c>
      <c r="D6" s="55" t="s">
        <v>36</v>
      </c>
      <c r="E6" s="55" t="s">
        <v>108</v>
      </c>
      <c r="F6" s="55">
        <v>5</v>
      </c>
    </row>
    <row r="7" spans="1:6" ht="26.4">
      <c r="A7" s="54" t="s">
        <v>114</v>
      </c>
      <c r="B7" s="55" t="s">
        <v>83</v>
      </c>
      <c r="C7" s="55" t="s">
        <v>298</v>
      </c>
      <c r="D7" s="55"/>
      <c r="E7" s="55" t="s">
        <v>92</v>
      </c>
      <c r="F7" s="55">
        <v>6</v>
      </c>
    </row>
    <row r="8" spans="1:6" ht="26.4">
      <c r="A8" s="54" t="s">
        <v>118</v>
      </c>
      <c r="B8" s="55" t="s">
        <v>75</v>
      </c>
      <c r="C8" s="55" t="s">
        <v>299</v>
      </c>
      <c r="D8" s="55"/>
      <c r="E8" s="55" t="s">
        <v>41</v>
      </c>
      <c r="F8" s="55">
        <v>7</v>
      </c>
    </row>
    <row r="9" spans="1:6" ht="26.4">
      <c r="A9" s="54" t="s">
        <v>134</v>
      </c>
      <c r="B9" s="55" t="s">
        <v>220</v>
      </c>
      <c r="C9" s="55"/>
      <c r="D9" s="55"/>
      <c r="E9" s="55" t="s">
        <v>300</v>
      </c>
      <c r="F9" s="55">
        <v>8</v>
      </c>
    </row>
    <row r="10" spans="1:6" ht="52.8">
      <c r="A10" s="54" t="s">
        <v>145</v>
      </c>
      <c r="B10" s="55" t="s">
        <v>222</v>
      </c>
      <c r="C10" s="55"/>
      <c r="D10" s="55"/>
      <c r="E10" s="55" t="s">
        <v>37</v>
      </c>
      <c r="F10" s="55">
        <v>9</v>
      </c>
    </row>
    <row r="11" spans="1:6" ht="26.4">
      <c r="A11" s="54" t="s">
        <v>150</v>
      </c>
      <c r="B11" s="55" t="s">
        <v>90</v>
      </c>
      <c r="C11" s="55"/>
      <c r="D11" s="55"/>
      <c r="E11" s="55" t="s">
        <v>301</v>
      </c>
      <c r="F11" s="55">
        <v>10</v>
      </c>
    </row>
    <row r="12" spans="1:6" ht="26.4">
      <c r="A12" s="54" t="s">
        <v>160</v>
      </c>
      <c r="B12" s="55" t="s">
        <v>95</v>
      </c>
      <c r="C12" s="55"/>
      <c r="D12" s="55"/>
      <c r="E12" s="55" t="s">
        <v>36</v>
      </c>
      <c r="F12" s="55">
        <v>11</v>
      </c>
    </row>
    <row r="13" spans="1:6" ht="39.6">
      <c r="A13" s="54" t="s">
        <v>286</v>
      </c>
      <c r="B13" s="55" t="s">
        <v>228</v>
      </c>
      <c r="C13" s="55"/>
      <c r="D13" s="55"/>
      <c r="E13" s="55"/>
      <c r="F13" s="55">
        <v>12</v>
      </c>
    </row>
    <row r="14" spans="1:6" ht="26.4">
      <c r="A14" s="14"/>
      <c r="B14" s="55" t="s">
        <v>100</v>
      </c>
      <c r="C14" s="55"/>
      <c r="D14" s="55"/>
      <c r="E14" s="55"/>
      <c r="F14" s="55">
        <v>13</v>
      </c>
    </row>
    <row r="15" spans="1:6" ht="26.4">
      <c r="A15" s="14"/>
      <c r="B15" s="55" t="s">
        <v>106</v>
      </c>
      <c r="C15" s="55"/>
      <c r="D15" s="55"/>
      <c r="E15" s="55"/>
      <c r="F15" s="55">
        <v>14</v>
      </c>
    </row>
    <row r="16" spans="1:6" ht="26.4">
      <c r="A16" s="14"/>
      <c r="B16" s="55" t="s">
        <v>110</v>
      </c>
      <c r="C16" s="55"/>
      <c r="D16" s="55"/>
      <c r="E16" s="55"/>
      <c r="F16" s="55">
        <v>15</v>
      </c>
    </row>
    <row r="17" spans="1:6">
      <c r="A17" s="14"/>
      <c r="B17" s="55" t="s">
        <v>112</v>
      </c>
      <c r="C17" s="55"/>
      <c r="D17" s="55"/>
      <c r="E17" s="55"/>
      <c r="F17" s="55">
        <v>16</v>
      </c>
    </row>
    <row r="18" spans="1:6">
      <c r="A18" s="14"/>
      <c r="B18" s="55" t="s">
        <v>302</v>
      </c>
      <c r="C18" s="55"/>
      <c r="D18" s="55"/>
      <c r="E18" s="55"/>
      <c r="F18" s="55">
        <v>17</v>
      </c>
    </row>
    <row r="19" spans="1:6" ht="26.4">
      <c r="A19" s="14"/>
      <c r="B19" s="55" t="s">
        <v>115</v>
      </c>
      <c r="C19" s="55"/>
      <c r="D19" s="55"/>
      <c r="E19" s="55"/>
      <c r="F19" s="55">
        <v>18</v>
      </c>
    </row>
    <row r="20" spans="1:6" ht="26.4">
      <c r="A20" s="14"/>
      <c r="B20" s="55" t="s">
        <v>119</v>
      </c>
      <c r="C20" s="55"/>
      <c r="D20" s="55"/>
      <c r="E20" s="55"/>
      <c r="F20" s="55">
        <v>19</v>
      </c>
    </row>
    <row r="21" spans="1:6" ht="52.8">
      <c r="A21" s="14"/>
      <c r="B21" s="55" t="s">
        <v>122</v>
      </c>
      <c r="C21" s="55"/>
      <c r="D21" s="55"/>
      <c r="E21" s="55"/>
      <c r="F21" s="55">
        <v>20</v>
      </c>
    </row>
    <row r="22" spans="1:6" ht="26.4">
      <c r="A22" s="14"/>
      <c r="B22" s="55" t="s">
        <v>125</v>
      </c>
      <c r="C22" s="55"/>
      <c r="D22" s="55"/>
      <c r="E22" s="55"/>
      <c r="F22" s="55">
        <v>21</v>
      </c>
    </row>
    <row r="23" spans="1:6">
      <c r="A23" s="14"/>
      <c r="B23" s="55" t="s">
        <v>128</v>
      </c>
      <c r="C23" s="55"/>
      <c r="D23" s="55"/>
      <c r="E23" s="55"/>
      <c r="F23" s="55">
        <v>22</v>
      </c>
    </row>
    <row r="24" spans="1:6" ht="39.6">
      <c r="A24" s="14"/>
      <c r="B24" s="55" t="s">
        <v>131</v>
      </c>
      <c r="C24" s="55"/>
      <c r="D24" s="55"/>
      <c r="E24" s="55"/>
      <c r="F24" s="55">
        <v>23</v>
      </c>
    </row>
    <row r="25" spans="1:6">
      <c r="A25" s="14"/>
      <c r="B25" s="55" t="s">
        <v>243</v>
      </c>
      <c r="C25" s="55"/>
      <c r="D25" s="55"/>
      <c r="E25" s="55"/>
      <c r="F25" s="55" t="s">
        <v>303</v>
      </c>
    </row>
    <row r="26" spans="1:6">
      <c r="A26" s="14"/>
      <c r="B26" s="55" t="s">
        <v>135</v>
      </c>
      <c r="C26" s="55"/>
      <c r="D26" s="55"/>
      <c r="E26" s="55"/>
      <c r="F26" s="55"/>
    </row>
    <row r="27" spans="1:6">
      <c r="A27" s="14"/>
      <c r="B27" s="55" t="s">
        <v>138</v>
      </c>
      <c r="C27" s="55"/>
      <c r="D27" s="55"/>
      <c r="E27" s="55"/>
      <c r="F27" s="55"/>
    </row>
    <row r="28" spans="1:6">
      <c r="A28" s="14"/>
      <c r="B28" s="55" t="s">
        <v>142</v>
      </c>
      <c r="C28" s="55"/>
      <c r="D28" s="55"/>
      <c r="E28" s="55"/>
      <c r="F28" s="55"/>
    </row>
    <row r="29" spans="1:6" ht="26.4">
      <c r="A29" s="14"/>
      <c r="B29" s="55" t="s">
        <v>248</v>
      </c>
      <c r="C29" s="55"/>
      <c r="D29" s="55"/>
      <c r="E29" s="55"/>
      <c r="F29" s="55"/>
    </row>
    <row r="30" spans="1:6">
      <c r="A30" s="14"/>
      <c r="B30" s="55" t="s">
        <v>250</v>
      </c>
      <c r="C30" s="55"/>
      <c r="D30" s="55"/>
      <c r="E30" s="55"/>
      <c r="F30" s="55"/>
    </row>
    <row r="31" spans="1:6" ht="26.4">
      <c r="A31" s="14"/>
      <c r="B31" s="55" t="s">
        <v>304</v>
      </c>
      <c r="C31" s="55"/>
      <c r="D31" s="55"/>
      <c r="E31" s="55"/>
      <c r="F31" s="55"/>
    </row>
    <row r="32" spans="1:6" ht="39.6">
      <c r="A32" s="14"/>
      <c r="B32" s="55" t="s">
        <v>255</v>
      </c>
      <c r="C32" s="55"/>
      <c r="D32" s="55"/>
      <c r="E32" s="55"/>
      <c r="F32" s="55"/>
    </row>
    <row r="33" spans="1:6" ht="26.4">
      <c r="A33" s="14"/>
      <c r="B33" s="55" t="s">
        <v>146</v>
      </c>
      <c r="C33" s="55"/>
      <c r="D33" s="55"/>
      <c r="E33" s="55"/>
      <c r="F33" s="55"/>
    </row>
    <row r="34" spans="1:6" ht="26.4">
      <c r="A34" s="14"/>
      <c r="B34" s="55" t="s">
        <v>161</v>
      </c>
      <c r="C34" s="55"/>
      <c r="D34" s="55"/>
      <c r="E34" s="55"/>
      <c r="F34" s="55"/>
    </row>
    <row r="35" spans="1:6" ht="26.4">
      <c r="A35" s="14"/>
      <c r="B35" s="55" t="s">
        <v>305</v>
      </c>
      <c r="C35" s="55"/>
      <c r="D35" s="55"/>
      <c r="E35" s="55"/>
      <c r="F35" s="55"/>
    </row>
    <row r="36" spans="1:6" ht="52.8">
      <c r="A36" s="14"/>
      <c r="B36" s="55" t="s">
        <v>260</v>
      </c>
      <c r="C36" s="55"/>
      <c r="D36" s="55"/>
      <c r="E36" s="55"/>
      <c r="F36" s="55"/>
    </row>
    <row r="37" spans="1:6" ht="52.8">
      <c r="A37" s="14"/>
      <c r="B37" s="55" t="s">
        <v>151</v>
      </c>
      <c r="C37" s="55"/>
      <c r="D37" s="55"/>
      <c r="E37" s="55"/>
      <c r="F37" s="55"/>
    </row>
    <row r="38" spans="1:6" ht="39.6">
      <c r="A38" s="14"/>
      <c r="B38" s="55" t="s">
        <v>265</v>
      </c>
      <c r="C38" s="55"/>
      <c r="D38" s="55"/>
      <c r="E38" s="55"/>
      <c r="F38" s="55"/>
    </row>
    <row r="39" spans="1:6" ht="39.6">
      <c r="A39" s="14"/>
      <c r="B39" s="55" t="s">
        <v>269</v>
      </c>
      <c r="C39" s="55"/>
      <c r="D39" s="55"/>
      <c r="E39" s="55"/>
      <c r="F39" s="55"/>
    </row>
    <row r="40" spans="1:6">
      <c r="A40" s="14"/>
      <c r="B40" s="55" t="s">
        <v>271</v>
      </c>
      <c r="C40" s="55"/>
      <c r="D40" s="55"/>
      <c r="E40" s="55"/>
      <c r="F40" s="55"/>
    </row>
    <row r="41" spans="1:6">
      <c r="A41" s="14"/>
      <c r="B41" s="55" t="s">
        <v>273</v>
      </c>
      <c r="C41" s="55"/>
      <c r="D41" s="55"/>
      <c r="E41" s="55"/>
      <c r="F41" s="55"/>
    </row>
    <row r="42" spans="1:6" ht="26.4">
      <c r="A42" s="14"/>
      <c r="B42" s="55" t="s">
        <v>169</v>
      </c>
      <c r="C42" s="55"/>
      <c r="D42" s="55"/>
      <c r="E42" s="55"/>
      <c r="F42" s="55"/>
    </row>
    <row r="43" spans="1:6" ht="66">
      <c r="A43" s="14"/>
      <c r="B43" s="55" t="s">
        <v>276</v>
      </c>
      <c r="C43" s="55"/>
      <c r="D43" s="55"/>
      <c r="E43" s="55"/>
      <c r="F43" s="55"/>
    </row>
    <row r="44" spans="1:6">
      <c r="A44" s="14"/>
      <c r="B44" s="55" t="s">
        <v>166</v>
      </c>
      <c r="C44" s="55"/>
      <c r="D44" s="55"/>
      <c r="E44" s="55"/>
      <c r="F44" s="55"/>
    </row>
    <row r="45" spans="1:6" ht="26.4">
      <c r="A45" s="14"/>
      <c r="B45" s="55" t="s">
        <v>278</v>
      </c>
      <c r="C45" s="55"/>
      <c r="D45" s="55"/>
      <c r="E45" s="55"/>
      <c r="F45" s="55"/>
    </row>
    <row r="46" spans="1:6" ht="26.4">
      <c r="A46" s="14"/>
      <c r="B46" s="55" t="s">
        <v>280</v>
      </c>
      <c r="C46" s="55"/>
      <c r="D46" s="55"/>
      <c r="E46" s="55"/>
      <c r="F46" s="55"/>
    </row>
    <row r="47" spans="1:6" ht="26.4">
      <c r="A47" s="14"/>
      <c r="B47" s="55" t="s">
        <v>282</v>
      </c>
      <c r="C47" s="55"/>
      <c r="D47" s="55"/>
      <c r="E47" s="55"/>
      <c r="F47" s="55"/>
    </row>
    <row r="48" spans="1:6">
      <c r="A48" s="14"/>
      <c r="B48" s="55" t="s">
        <v>284</v>
      </c>
      <c r="C48" s="55"/>
      <c r="D48" s="55"/>
      <c r="E48" s="55"/>
      <c r="F48" s="55"/>
    </row>
    <row r="49" spans="1:6" ht="52.8">
      <c r="A49" s="14"/>
      <c r="B49" s="55" t="s">
        <v>288</v>
      </c>
      <c r="C49" s="55"/>
      <c r="D49" s="55"/>
      <c r="E49" s="55"/>
      <c r="F49" s="55"/>
    </row>
    <row r="50" spans="1:6" ht="39.6">
      <c r="B50" s="55" t="s">
        <v>262</v>
      </c>
    </row>
  </sheetData>
  <pageMargins left="0.7" right="0.7" top="0.75" bottom="0.75" header="0.3" footer="0.3"/>
  <pageSetup paperSize="9" scale="4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13957FDB11F85479893C62B015D9FA3" ma:contentTypeVersion="10" ma:contentTypeDescription="Create a new document." ma:contentTypeScope="" ma:versionID="0d4053ff6a567addfaa10e77be5b9b9e">
  <xsd:schema xmlns:xsd="http://www.w3.org/2001/XMLSchema" xmlns:xs="http://www.w3.org/2001/XMLSchema" xmlns:p="http://schemas.microsoft.com/office/2006/metadata/properties" xmlns:ns2="51c598ef-33b2-4119-9325-0a503f15f3c8" xmlns:ns3="0efcf186-8cd7-4eeb-a271-80dd156dfc9a" targetNamespace="http://schemas.microsoft.com/office/2006/metadata/properties" ma:root="true" ma:fieldsID="877cffb0ac04f5dfe32a5808ae96a3a0" ns2:_="" ns3:_="">
    <xsd:import namespace="51c598ef-33b2-4119-9325-0a503f15f3c8"/>
    <xsd:import namespace="0efcf186-8cd7-4eeb-a271-80dd156dfc9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c598ef-33b2-4119-9325-0a503f15f3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fcf186-8cd7-4eeb-a271-80dd156dfc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379922-4823-4C87-B931-FCFA13CC96B9}">
  <ds:schemaRefs>
    <ds:schemaRef ds:uri="http://schemas.microsoft.com/office/2006/metadata/properties"/>
    <ds:schemaRef ds:uri="http://schemas.microsoft.com/office/infopath/2007/PartnerControls"/>
    <ds:schemaRef ds:uri="eb732093-e90f-433d-8168-3c59b39f8989"/>
    <ds:schemaRef ds:uri="ff41b3b4-074e-4ab8-943a-fb2f467a3bd2"/>
    <ds:schemaRef ds:uri="125057aa-ff13-4ff9-8027-3b5af4bc60e6"/>
    <ds:schemaRef ds:uri="4b1a84d2-2551-4f2f-a350-f45fa648f18b"/>
  </ds:schemaRefs>
</ds:datastoreItem>
</file>

<file path=customXml/itemProps2.xml><?xml version="1.0" encoding="utf-8"?>
<ds:datastoreItem xmlns:ds="http://schemas.openxmlformats.org/officeDocument/2006/customXml" ds:itemID="{3AF5437B-0157-4804-A8A7-77BEAE0277D8}">
  <ds:schemaRefs>
    <ds:schemaRef ds:uri="http://schemas.microsoft.com/sharepoint/v3/contenttype/forms"/>
  </ds:schemaRefs>
</ds:datastoreItem>
</file>

<file path=customXml/itemProps3.xml><?xml version="1.0" encoding="utf-8"?>
<ds:datastoreItem xmlns:ds="http://schemas.openxmlformats.org/officeDocument/2006/customXml" ds:itemID="{E2E9C0E4-7C29-420A-8F7A-63F4C076BA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Block Description</vt:lpstr>
      <vt:lpstr>Survey Data</vt:lpstr>
      <vt:lpstr>Cost Summaries (C&amp;D Items)</vt:lpstr>
      <vt:lpstr>Survey Rating Matrix</vt:lpstr>
      <vt:lpstr>Glossary</vt:lpstr>
      <vt:lpstr>Lists</vt:lpstr>
      <vt:lpstr>'Cost Summaries (C&amp;D Items)'!Print_Area</vt:lpstr>
      <vt:lpstr>'Survey Data'!Print_Area</vt:lpstr>
      <vt:lpstr>'Survey Data'!Print_Titles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Creese</dc:creator>
  <cp:keywords/>
  <dc:description/>
  <cp:lastModifiedBy>Andrea Oughton</cp:lastModifiedBy>
  <cp:revision/>
  <cp:lastPrinted>2024-06-26T08:05:54Z</cp:lastPrinted>
  <dcterms:created xsi:type="dcterms:W3CDTF">2022-08-16T10:58:47Z</dcterms:created>
  <dcterms:modified xsi:type="dcterms:W3CDTF">2024-06-26T09:48:27Z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0x010100C13957FDB11F85479893C62B015D9FA3</vt:lpwstr>
  </property>
  <property fmtid="{D5CDD505-2E9C-101B-9397-08002B2CF9AE}" pid="3" name="MediaServiceImageTags">
    <vt:lpwstr/>
  </property>
</Properties>
</file>